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9"/>
  <workbookPr defaultThemeVersion="166925"/>
  <mc:AlternateContent xmlns:mc="http://schemas.openxmlformats.org/markup-compatibility/2006">
    <mc:Choice Requires="x15">
      <x15ac:absPath xmlns:x15ac="http://schemas.microsoft.com/office/spreadsheetml/2010/11/ac" url="C:\Users\fernando.gaon\Desktop\"/>
    </mc:Choice>
  </mc:AlternateContent>
  <xr:revisionPtr revIDLastSave="0" documentId="8_{5F7AD038-E904-4CAD-B633-EF3F910DB509}" xr6:coauthVersionLast="36" xr6:coauthVersionMax="36" xr10:uidLastSave="{00000000-0000-0000-0000-000000000000}"/>
  <bookViews>
    <workbookView xWindow="0" yWindow="0" windowWidth="20490" windowHeight="7245" xr2:uid="{00000000-000D-0000-FFFF-FFFF00000000}"/>
  </bookViews>
  <sheets>
    <sheet name="Marco Lógico" sheetId="9" r:id="rId1"/>
    <sheet name="Marco Lógico Actividades" sheetId="11" r:id="rId2"/>
    <sheet name="Indicadores Ecuador" sheetId="5" r:id="rId3"/>
    <sheet name="Comunidades" sheetId="10" r:id="rId4"/>
  </sheets>
  <externalReferences>
    <externalReference r:id="rId5"/>
  </externalReferences>
  <definedNames>
    <definedName name="_xlnm._FilterDatabase" localSheetId="1" hidden="1">'Marco Lógico Actividades'!$A$2:$BT$2</definedName>
    <definedName name="_ftn1" localSheetId="0">'Marco Lógico'!#REF!</definedName>
    <definedName name="_ftn1" localSheetId="1">'Marco Lógico Actividades'!#REF!</definedName>
    <definedName name="_ftn2" localSheetId="0">'Marco Lógico'!#REF!</definedName>
    <definedName name="_ftn2" localSheetId="1">'Marco Lógico Actividades'!#REF!</definedName>
    <definedName name="_ftn3" localSheetId="0">'Marco Lógico'!#REF!</definedName>
    <definedName name="_ftn3" localSheetId="1">'Marco Lógico Actividades'!#REF!</definedName>
    <definedName name="_ftn4" localSheetId="0">'Marco Lógico'!#REF!</definedName>
    <definedName name="_ftn4" localSheetId="1">'Marco Lógico Actividades'!#REF!</definedName>
    <definedName name="_ftn5" localSheetId="0">'Marco Lógico'!#REF!</definedName>
    <definedName name="_ftn5" localSheetId="1">'Marco Lógico Actividades'!#REF!</definedName>
    <definedName name="_ftn6" localSheetId="0">'Marco Lógico'!#REF!</definedName>
    <definedName name="_ftn6" localSheetId="1">'Marco Lógico Actividades'!#REF!</definedName>
    <definedName name="_ftnref1" localSheetId="0">'Marco Lógico'!$C$6</definedName>
    <definedName name="_ftnref1" localSheetId="1">'Marco Lógico Actividades'!#REF!</definedName>
    <definedName name="_ftnref2" localSheetId="0">'Marco Lógico'!#REF!</definedName>
    <definedName name="_ftnref2" localSheetId="1">'Marco Lógico Actividades'!$B$16</definedName>
    <definedName name="_ftnref3" localSheetId="0">'Marco Lógico'!#REF!</definedName>
    <definedName name="_ftnref3" localSheetId="1">'Marco Lógico Actividades'!$B$20</definedName>
    <definedName name="_ftnref4" localSheetId="0">'Marco Lógico'!#REF!</definedName>
    <definedName name="_ftnref4" localSheetId="1">'Marco Lógico Actividades'!$B$22</definedName>
    <definedName name="_ftnref5" localSheetId="0">'Marco Lógico'!#REF!</definedName>
    <definedName name="_ftnref5" localSheetId="1">'Marco Lógico Actividades'!$B$25</definedName>
    <definedName name="_ftnref6" localSheetId="0">'Marco Lógico'!#REF!</definedName>
    <definedName name="_ftnref6" localSheetId="1">'Marco Lógico Actividades'!$B$26</definedName>
    <definedName name="DGD_Codes">[1]DGD_EUR!$A$6:$A$35</definedName>
    <definedName name="EV__EVCOM_OPTIONS__" hidden="1">8</definedName>
    <definedName name="EV__EXPOPTIONS__" hidden="1">0</definedName>
    <definedName name="EV__LASTREFTIME__" hidden="1">"26/02/2016 11:20:35"</definedName>
    <definedName name="EV__MAXEXPCOLS__" hidden="1">100</definedName>
    <definedName name="EV__MAXEXPROWS__" hidden="1">1000</definedName>
    <definedName name="EV__MEMORYCVW__" hidden="1">0</definedName>
    <definedName name="EV__WBEVMODE__" hidden="1">1</definedName>
    <definedName name="EV__WBREFOPTIONS__" hidden="1">134217856</definedName>
    <definedName name="EV__WBVERSION__" hidden="1">0</definedName>
  </definedNames>
  <calcPr calcId="191029"/>
</workbook>
</file>

<file path=xl/calcChain.xml><?xml version="1.0" encoding="utf-8"?>
<calcChain xmlns="http://schemas.openxmlformats.org/spreadsheetml/2006/main">
  <c r="J3" i="11" l="1"/>
  <c r="L15" i="11" l="1"/>
  <c r="W13" i="11"/>
  <c r="V13" i="11"/>
  <c r="O13" i="11"/>
  <c r="N13" i="11"/>
  <c r="W12" i="11"/>
  <c r="V12" i="11"/>
  <c r="U12" i="11"/>
  <c r="T12" i="11"/>
  <c r="S12" i="11"/>
  <c r="R12" i="11"/>
  <c r="Q12" i="11"/>
  <c r="P12" i="11"/>
  <c r="O12" i="11"/>
  <c r="N12" i="11"/>
  <c r="M12" i="11"/>
  <c r="L12" i="11"/>
  <c r="J12" i="11"/>
  <c r="K12" i="11"/>
  <c r="I12" i="11"/>
  <c r="H12" i="11"/>
  <c r="O7" i="11" l="1"/>
  <c r="N7" i="11"/>
  <c r="I7" i="11"/>
  <c r="H7" i="11"/>
  <c r="P7" i="11"/>
  <c r="Q7" i="11"/>
</calcChain>
</file>

<file path=xl/sharedStrings.xml><?xml version="1.0" encoding="utf-8"?>
<sst xmlns="http://schemas.openxmlformats.org/spreadsheetml/2006/main" count="599" uniqueCount="406">
  <si>
    <t>Results</t>
  </si>
  <si>
    <t>Indicators</t>
  </si>
  <si>
    <t>Is the indicator tied to the intervention?</t>
  </si>
  <si>
    <t>Respondents</t>
  </si>
  <si>
    <t>Definition</t>
  </si>
  <si>
    <t>Calculation method</t>
  </si>
  <si>
    <t>Source and mean of verification</t>
  </si>
  <si>
    <t>Disaggregation criteria</t>
  </si>
  <si>
    <t>Comments (if any)</t>
  </si>
  <si>
    <t>OS</t>
  </si>
  <si>
    <t>Yes</t>
  </si>
  <si>
    <t>No</t>
  </si>
  <si>
    <t>Indicator code (if applicable)</t>
  </si>
  <si>
    <t>LEAO1.1.1</t>
  </si>
  <si>
    <t>Resultado 1</t>
  </si>
  <si>
    <t>Youth organisations</t>
  </si>
  <si>
    <t>Resultado 3</t>
  </si>
  <si>
    <t>% de jóvenes quienes demostraron empoderamiento.</t>
  </si>
  <si>
    <t>Jóvenes (de ambos sexos) (de 15 a 24 años de edad)</t>
  </si>
  <si>
    <t>El indicador mide el número y el porcentaje de jóvenes (de ambos sexos) que demuestran empoderamiento
en las siguientes dimensiones clave:
Preguntas: Utilice las herramientas específicas - Cuestionario Youth Empowerment Star
• Autoestima (respeto a sí mismo/a, capacidad de analizar y formular opiniones, autorreflexión)
• Asertividad (hablar, expresar la opinión, autoeficacia, reconocer el trato injusto)
• Concienciación sobre derechos (derechos, género, desigualdad social, estereotipos de género)
• Relaciones con los compañeros (de ambos sexos), red de contactos, capacidad de planear y trabajar
juntos
• Apoyo de la familia (valor, igualdad de oportunidades, participación en la toma de decisiones)
Los jóvenes (de ambos sexos) se autocalifican en las cinco dimensiones clave de un cuestionario utilizando
una Escala de Likert de cuatro puntos (muy en desacuerdo, en desacuerdo, de acuerdo, muy de acuerdo)
para evaluar su nivel de empoderamiento. Se consideran empoderados si alcanzan un Puntuación promedio
de al menos dos puntos en el cuestionario.
Puntuación: 1) Las calificaciones de cada ítem del cuestionario se puntúan de la siguiente manera:
totalmente en desacuerdo = 0 puntos; en desacuerdo = 1 punto; de acuerdo = 2 puntos; totalmente de
acuerdo = 3 puntos. 2) Se calcula la suma total de todos los ítems. 3) El Puntuación de la suma se divide
para cinco para calcular el Puntuación promedio. Un Puntuación promedio de 2 o más se considera como
aprobado (empoderado)</t>
  </si>
  <si>
    <t>Indique tanto el número como el porcentaje:
# de jóvenes (de ambos sexos) que logran un promedio de 2 o más en el Cuestionario
%: # de jóvenes (de ambos sexos) que logran un promedio de 2 o más en el Cuestionario Youth
Empowerment Star, dividido para el # total de jóvenes (de ambos sexos) que llenaron el cuestionario *100</t>
  </si>
  <si>
    <t>Datos primarios, miembros de organizaciones juveniles asociadas/ Encuesta/ grupo focal / Línea de base
Línea media
Línea final</t>
  </si>
  <si>
    <t>Ninguno: se recomienda incluir a todos los miembros (de ambos sexos) de las organizaciones juveniles
asociadas en la evaluación de indicadores.
Si el número de jóvenes (de ambos sexos) es alto y es demasiado caro llevar a cabo la evaluación, se
puede aplicar un enfoque de muestreo de criterios.  / • Género, ubicación, grupos etáreos (15 - 19 y 20 - 24), organizaciones juveniles
• Nivel de intervención de la organización juvenil (comunidad, distrito, nacional)
• A nivel regional/global: desglose por país o región</t>
  </si>
  <si>
    <t xml:space="preserve">% de jóvenes participantes en el proyecto que tienen un emprendimiento propio en funcionamiento o un trabajo decente y sostenible al final del programa </t>
  </si>
  <si>
    <t>SOYI 1.1.2. % de jóvenes (de ambos sexos) con un negocio operativo
propio dentro de los 6 meses posteriores a la capacitación</t>
  </si>
  <si>
    <t>Jóvenes (de ambos sexos) que completaron las capacitaciones de SOYEE</t>
  </si>
  <si>
    <t xml:space="preserve">El indicador mide la proporción de jóvenes (de ambos sexos) en edad laboral que completaron
capacitaciones de SOYEE y dentro de los 6 meses posteriores a la finalización de la capacitación han
establecido su propio negocio operativo.
Se considera que los jóvenes (de ambos sexos) han completado las capacitaciones de SOYEE si cumplen
con los requisitos mínimos de asistencia y/o evaluación definidos por el proyecto. Los participantes (de
ambos sexos) que no cumplan con estos criterios debido a deserción o por puntajes de las pruebas
inferiores al estándar no se cuentan en El indicador.
 El empleo a través de un negocio propio (es decir, el trabajo por cuenta propia) se define como sigue:
- Personas que trabajan en su propia entidad económica para producir bienes o prestar servicios destinados
principalmente a la venta
- Ventas en efectivo o en especie derivadas de transacciones de mercado
Se considera que los jóvenes (de ambos sexos) han establecido un negocio propio operativo si cumplen con
los siguientes criterios:
1.) Producir bienes o prestar servicios para la venta (sí/no)
2.) Obtener ingresos haciendo ventas (sí/no) </t>
  </si>
  <si>
    <t># de jóvenes (de ambos sexos) en edad laboral que completaron la capacitación de SOYEE en los últimos 6
meses y que han establecido un negocio de acuerdo con al menos uno de los criterios anteriores, divididos
para # de jóvenes (de ambos sexos) en edad laboral que completaron la capacitación SOYEE en los últimos
6 meses que son encuestados</t>
  </si>
  <si>
    <t xml:space="preserve">Datos primarios de los graduados (de ambos sexos) de la capacitación de SOYEE (aquellos que la
completaron) /  Cuestionario de encuesta (entrevista o autodeclaración) 6 meses después de completar la capacitación de
SOYEE / Semestral </t>
  </si>
  <si>
    <t xml:space="preserve">Genero / Edad (15-19 y 20-24)
Rural/urbano
Sector </t>
  </si>
  <si>
    <t xml:space="preserve">% de jóvenes participante del proyecto que son miembros activos en sus comunidades y lideran iniciativas con potencial para la promoción de la igualdad de género </t>
  </si>
  <si>
    <t>youth (15 to 24 years old)</t>
  </si>
  <si>
    <t>community members</t>
  </si>
  <si>
    <t xml:space="preserve">SOYO 1.1.1  % de jóvenes (de ambos sexos) que reportan al final de la capacitación sentirse seguros de sus habilidades
para la vida </t>
  </si>
  <si>
    <t>Jóvenes (de ambos sexos) que han completado las capacitaciones de SOYEE</t>
  </si>
  <si>
    <t>El indicador mide si los jóvenes (de ambos sexos) se sienten seguros de aplicar sus habilidades para la vida. Las respuestas se puntuarán de la siguiente manera: Muy improbable/Nunca 0; Poco probable/Rara vez 1,
Algo probable/lo aplicará de manera inconsistente = 2; Probable/Regularmente 3; Muy probable/ Siempre 4,
Se considera aprobado con un puntaje de 2 o más para cada pregunta 
después de completar su capacitación.
Nominador: # jóvenes (de ambos sexos) con un puntaje de 2 o más
Denominador: # número de personas encuestadas
La confianza se refiere a la creencia de la persona en su capacidad, así como a su probabilidad de aplicar
con éxito las habilidades para la vida.
Las habilidades para la vida son "habilidades psicosociales e interpersonales que generalmente se
consideran importantes" para "contribuir a la promoción del desarrollo personal y social, la prevención de
problemas de salud y sociales y la protección de los derechos humanos".
Las habilidades para la vida deberían incluir un autoconcepto positivo, autocontrol, habilidades de resolución
de problemas/razonamiento de orden superior, orientación a objetivos, empatía, comunicación y habilidades
sociales, pero pueden variar según el contexto y la capacitación impartida.
La finalización de la capacitación se refiere a un participante que ha completado al menos el 80 por ciento
de los módulos (para capacitación en línea) o sesiones (para capacitación fuera de línea)
Preguntas: Después de la capacitación, nos gustaría preguntarte si has podido usar lo que has aprendido en
la capacitación de habilidades para la vida en el futuro.
Explique los diferentes tipos de habilidades, agregando explicaciones y ejemplos basados en los puntos de
capacitación:
- autoconcepto positivo
- autocontrol
- habilidades para resolver problemas/razonamiento de orden superior
- orientación a objetivos
- empatía
- comunicación
- habilidades sociales
Por favor responde a las siguientes preguntas con la siguiente escala: muy poco probable de usar/no lo
usaré; improbable/lo usaré rara vez; algo probable/lo usaré a veces; probable/lo usaré regularmente, o muy
probable/siempre lo usaré.
1. ¿Qué tan probable es que tengas la capacidad de aplicar las habilidades para la vida que se especifican a
continuación en las tareas diarias?
2. ¿Qué posibilidades tendrás de tener éxito al aplicar las habilidades para la vida que se especifican a</t>
  </si>
  <si>
    <t>Indique tanto el número como el porcentaje
# de jóvenes (de ambos sexos) que cumplen con los criterios
%: # de jóvenes (de ambos sexos) que cumplen con los criterios, dividido para el # de personas
encuestadas *100</t>
  </si>
  <si>
    <t>Datos primarios de los participantes (de ambos sexos) en la capacitación de SOYEE / Encuesta posterior a la prueba (autodeclaración o entrevista) / Semestral</t>
  </si>
  <si>
    <t xml:space="preserve">Proporcionar a las mujeres encuestadas espacios seguros y/o entrevistadoras mujeres.
Se prefiere la entrevista al autodeclaración
Las habilidades para la vida son difíciles de medir. Idealmente, las habilidades para la vida se evalúan a
través de pruebas y observación con una lista de verificación realizada por docentes/evaluadores
calificados. Sin embargo, la observación lleva mucho tiempo y es un desafío logístico para cohortes más
grandes de estudiantes (de ambos sexos). </t>
  </si>
  <si>
    <t>% de adolescentes y jóvenes, en especial mujeres, que lideran iniciativas para la promoción de igualdad de género y la inclusión</t>
  </si>
  <si>
    <t xml:space="preserve">Adolescents and youth, specially women </t>
  </si>
  <si>
    <t xml:space="preserve"> # de acciones propias y conjuntas de organizaciones juveniles que generan incidencia y consiguen apoyo de personas tomadoras de decisiones para promover la igualdad de género e inclusión  </t>
  </si>
  <si>
    <t>LEADO 1.3.2 # y calidad de acciones propias y conjuntas de organizaciones
juveniles</t>
  </si>
  <si>
    <t>El indicador mide el número de acciones propias y conjuntas ejecutadas por las organizaciones juveniles asociadas a Plan. Evaluación: Utilice la herramienta específica: Advocacy Activity Tracker (2AT) Las acciones se definen como las actividades realizadas para alcanzar un objetivo de incidencia, por ejemplo, un análisis o investigación de políticas, educación de los responsables por la formulación de políticas, anuncios de servicios públicos, sesiones informativas/presentaciones de las personas encargadas de tomar decisiones, mítines y marchas, etc. Las acciones pueden ser iniciativas propias de la organización juvenil o iniciativas y acciones conjuntas/colectivas en colaboración con otros, en las que los jóvenes (de ambos sexos) participan o (co)dirigen. Evaluación basada en la documentación: Las acciones se documentan periódicamente y se contabilizan con el fin de informar sobre este indicador. Opcional: Para medir la calidad de las acciones de incidencia, se evalúan las siguientes preguntas para cada acción: - ¿Se dirigió la pregunta de incidencia a las personas encargadas de tomar decisiones o al público adecuado? - ¿Fue la acción elegida eficaz para lograr el cambio deseado? - ¿Fueron los mensajes de incidencia claros, audaces y tuvieron en cuenta las cuestiones de género? - ¿Se aplicó la acción en el momento oportuno para promover el objetivo de incidencia? - ¿Después de la acción, hubo seguimiento al público o a la persona encargada de tomar decisiones a la que estaba dirigida la acción? ¿Se monitoreó el progreso? La clasificación de la calidad permite clasificar las acciones en tres categorías: acciones de calidad baja, aceptable y alta.</t>
  </si>
  <si>
    <t>Suma de acciones propias y conjuntas implementadas por las organizaciones juveniles asociadas a Plan</t>
  </si>
  <si>
    <t>Datos primarios; miembros de organizaciones juveniles asociadas/ Ejercicio de discusión grupal facilitado por el líder acompañante/ Linea de Base-Linea Media-Linea Final</t>
  </si>
  <si>
    <t>Calidad de las acciones: alta, aceptable, baja
- Acciones propias o conjuntas
- Tipo de acciones de incidencia
- Perfil de género de la organización juvenil (solo/mayoritariamente niñas, mixto, solo/mayoritariamente
niños)
- Perfil de edad de las organizaciones juveniles (&lt; 18 años, mixto, &gt; 18 años)
- A nivel regional/global: desglose por país o región</t>
  </si>
  <si>
    <t xml:space="preserve">Se recomienda el análisis para explorar los siguientes aspectos:
- ¿Están los jóvenes (de ambos sexos) satisfechos con el número de acciones de incidencia
implementadas? ¿Implementaron más, menos o exactamente las que planificaron?
- ¿Cómo es la calidad general de las acciones de incidencia? ¿Cuántas acciones son de calidad baja/
aceptable y alta? ¿Qué se puede hacer para mejorar la calidad de las acciones futuras?
- ¿Existen diferencias en los puntajes generales de cada ítem de calidad en todas las acciones? En caso
afirmativo, ¿cómo se pueden explicar y cómo se pueden remediar los problemas de calidad en los ítems de
menor puntaje? </t>
  </si>
  <si>
    <t># de iniciativas de organizaciones juveniles que utilizan las redes sociales de su acción colectiva</t>
  </si>
  <si>
    <t>LEAO1.3.3</t>
  </si>
  <si>
    <t>El indicador mide el número y el porcentaje de organizaciones juveniles que utilizan eficazmente las redes
sociales en su acción colectiva.
Redes sociales: es un término general para los medios de Internet y los espacios en línea que permiten a los
individuos, grupos e instituciones generar y compartir contenidos en un entorno social tales como blogs,
espacios en línea o sitios de alojamiento de vídeos y fotos.
El uso efectivo de las redes sociales por parte de las organizaciones juveniles se define como:
organizaciones juveniles que cumplen los objetivos de sus metas relacionadas con el trabajo de redes
sociales.
Evaluación: Revisión de las redes sociales de las organizaciones juveniles. Utilice la herramienta específica:
Cuestionario Social Media Assessment Questionnaire
Requisitos para el indicador: las organizaciones juveniles han
- Definido objetivo(s) para la sensibilización y la participación del público en las plataformas de redes
sociales
- Cumplido los objetivos de sensibilización y participación del público en la(s) plataforma(s) de redes
sociales</t>
  </si>
  <si>
    <t>Indique tanto el número como el porcentaje:
# de organizaciones juveniles que cumplen sus objetivos de incidencia
%: # de organizaciones juveniles que cumplen sus objetivos de incidencia a través de redes sociales
dividido para el # total de organizaciones juveniles *100</t>
  </si>
  <si>
    <t>Datos secundarios: Plataforma(s) de redes sociales utilizadas por organizaciones juveniles / Informe métrico de redes sociales basado en Facebook Insights, Instagram Insights, Twitter analytics (o una
herramienta diferente cuando se utiliza una plataforma de redes sociales que no sea Facebook, Instagram o Twitter) / Semestral</t>
  </si>
  <si>
    <t>Tipo de redes sociales
Perfil de género de la organización juvenil (solo/ mayoritariamente niñas/ mixto/ mayoritariamente niños)
Perfil de edad de la organización juvenil (&lt; 18 años, mixto, &gt; 18 años)
Perfil del área de residencia de la organización juvenil (rural/periurbano/urbano)
Nivel de incidencia de la organización juvenil a nivel regional/global: desglose por país o región
Organización juvenil que trabaja en entornos de desarrollo/nexos o humanitarios</t>
  </si>
  <si>
    <t xml:space="preserve">Resultado 2 </t>
  </si>
  <si>
    <t>PROO 1.4.1 % de NNAJ que declaran sentirse confiados al reportar
una violación de protección a una estructura de reporte</t>
  </si>
  <si>
    <t>Niños, niñas, adolescentes y jóvenes (de ambos sexos) de 10 a 24 años</t>
  </si>
  <si>
    <t>Le indicador mide si el encuestado se siente seguro de denunciar los casos de violencia contra él
Nominador: # NNAJ que puede mencionar dos o más estructuras de información
Denominador: # NNAJ encuestado...
TOME NOTA: Si la estructura/mecanismo de información es la misma para más de un tipo de violación
(violencia, abuso, negligencia y explotación), combine las secciones pertinentes en una pregunta pero
asegúrese de que se sumen las puntuaciones a las respuestas (por ejemplo, si los 4 tipos de violación se
informan en el mismo mecanismo, una respuesta aceptable tendrá una puntuación de 4)
Preguntas:
Pregunte: ¿Puedes decirnos si sabes qué hacer si te ocurre algo. Para cada una de las siguientes preguntas,
por favor dime dónde irías a buscar ayuda:
1. Si alguien es violento contigo, como por ejemplo si te hace daño o te trata muy duramente, ¿a quién
acudirías para pedir ayuda?
Si sólo se menciona a la familia, pregunte: Aparte de tu familia, ¿a qué otras personas o lugares buscarías o
pedirías ayuda?
2. ¿Qué pasaría si te abandonaran o te dejaran para que te cuides? ¿Dónde buscarías ayuda?
Si la mención se hace sólo a la familia, pregunte: Aparte de tu familia, ¿qué otras personas o lugares
buscarías o llamarías para pedir ayuda?
3. Si sufrieras abuso sexual, por ejemplo, si alguien fuera demasiado íntimo contigo o te tocara de una
manera que te hiciera sentir incómodo, ¿a quién buscarías o pedirías ayuda?
Si sólo se menciona a la familia, pregunte: Aparte de tu familia, ¿qué otras personas o lugares buscarías o
llamarías para pedir ayuda?
4. Si alguien te obligara a hacer un trabajo para ellos que tú no quisieras hacer, ¿a quién te quejarías?
Si la mención se hace sólo a la familia, pregunte: Aparte de tu familia, ¿qué otras personas o lugares
buscarías para quejarte de esto?
Puntaje:
En primer lugar, identifique las estructuras/mecanismos de información pertinentes disponibles que el
encuestado podría utilizar en ese lugar.
Cada mención de una estructura informativa válida (es decir, fuera de la familia) recibe una puntuación de 1
punto (NB: si es la misma estructura mencionada en más de una pregunta, se le da un punto por cada
mención, es decir, un máximo de 4)
Una puntuación de 2 o más se considera voluntad de buscar informe y buscar ayuda.</t>
  </si>
  <si>
    <t>Indique tanto el número como el porcentaje
# de personas encuestadas que pueden mencionar espontáneamente una estructura de información
apropiada a 2 o más preguntas
# de personas encuestadas que pueden mencionar espontáneamente una estructura de información
apropiada a 2 o más preguntas, dividido para el número total de encuestados en la comunidad * 100</t>
  </si>
  <si>
    <t xml:space="preserve">Datos primarios reportados por niños, niñas adolescentes y jóvenes (de ambos sexos)/  Encuesta de hogares realizada por el personal del programa u otro personal capacitado / Línea de base
Línea media
Línea final </t>
  </si>
  <si>
    <t xml:space="preserve">Género
Muestreo intencional para discapacidad/  Edad (11-12, 13-14, 15-19, 20-24). </t>
  </si>
  <si>
    <t xml:space="preserve">% de NNAJ que toman decisiones informadas sobre su salud sexual y reproductiva.  </t>
  </si>
  <si>
    <t>SRHO1.2.1</t>
  </si>
  <si>
    <t>Adolescentes y jóvenes (de ambos sexos) de 13 a 24 años</t>
  </si>
  <si>
    <t>El indicador mide si los jóvenes (de ambos sexos) de 13 a 24 años se sienten capaces de tomar decisiones y
tomar medidas relacionadas con su bienestar y necesidades de salud sexual y reproductiva. “Sentirse capaz”
significa sentirse confiados, cómodos y capaces; este indicador está diseñado para dar una idea del sentido
de agencia de los jóvenes.
Numerador: el número de NNAJ (de ambos sexos) que responden sí a las tres preguntas
Denominador: todas las personas encuestadas.
Pregunta: Pregunte a todas las personas encuestadas:
1. ¿Te sientes seguro/a de pedir consejos sobre salud sexual y reproductiva a un/a amigo/a de confianza,
un/a compañero/a un/a adulto/a mayor? (la salud sexual y reproductiva incluye preguntas, preocupaciones e
inquietudes sobre la pubertad, su cuerpo, sentimientos y experiencias)
 2. ¿Crees que podrías conseguir anticonceptivos si los necesitaras? (para los adolescentes más jóvenes, se
puede preguntar diciendo "en una relación futura ..."
3. ¿Te sientes capaz de hablar con tu pareja sobre sexo? Pareja significa novio/novia/esposa/esposo u otra
relación íntima/romántica (para los adolescentes más jóvenes, se puede preguntar "en una relación futura,
¿crees que podrás ...")
Puntuación: para ser contadas en el numerador, las personas encuestadas deben responder sí a las tres
preguntas</t>
  </si>
  <si>
    <t>Indique tanto el número como el porcentaje:
# de NNAJ que se sienten capaces de tomar decisiones informadas sobre su SSR
%: # de NNAJ que se sienten capaces de tomar decisiones informadas sobre su SSR* 100</t>
  </si>
  <si>
    <t>Datos primarios basados en informes de personas / Encuesta cualitativa facilitada/  Línea de base
Línea media
Línea final</t>
  </si>
  <si>
    <t>Genero/ Edad (13-14, 15-19, 20-24)
Origen étnico
Región
Riqueza
Educación
Con discapacidad/sin discapacidad</t>
  </si>
  <si>
    <t xml:space="preserve">Grado en que los organismos encargados de hacer cumplir la ley y otros servicios aliados contribuyen eficazmente al sistema de protección de la niñez y la familia según su mandato  </t>
  </si>
  <si>
    <t>PROO5.6.1</t>
  </si>
  <si>
    <t>Los organismos de aplicación de la ley, empleados de servicios de salud y educación y otros proveedores de
servicios</t>
  </si>
  <si>
    <t>Le indicador medirá la contribución de los organismos encargados de hacer cumplir la ley y otros servicios
aliados al sistema de protección de la infancia y la familia.
A continuación se indican los tipos de categorías que se incluirán en una evaluación:
¿Están los funcionarios (de ambos sexos) encargados de hacer cumplir la ley familiarizados con lo que se
espera de ellos legalmente en sus jurisdicciones?
¿Tienen los conocimientos y aptitudes necesarios para cumplir su mandato?
¿Tienen la confianza necesaria para consultar al asesor jurídico o al fiscal de su organismo para obtener
aclaraciones cuando sea necesario?
¿Han establecido los organismos encargados de hacer cumplir la ley políticas, procedimientos y protocolos
para orientar la actuación de los funcionarios cuando responden a los casos de abuso infantil denunciados?
¿Tienen su mandato dentro del sistema de protección del niño y la familia claramente descrito en las políticas
y los marcos jurídicos?
¿Cumplen los organismos encargados de hacer cumplir la ley sus obligaciones de manera amistosa con
niños, niñas y adolescentes, cuando procede? ¿Son sus servicios sensibles al género?
Existirán normas y procedimientos similares para otros servicios aliados"</t>
  </si>
  <si>
    <t>Evaluación cualitativa</t>
  </si>
  <si>
    <t>Entrevistas presenciales realizadas con agencias en la zona de interés / entrevistas con informantes clave/ Anual</t>
  </si>
  <si>
    <t xml:space="preserve">Tipo de actor </t>
  </si>
  <si>
    <t xml:space="preserve">% de madres, padres y personas cuidadoras que conocen prácticas claves de protección y crianza positiva de infantes, niñas y niños. </t>
  </si>
  <si>
    <t>PROO 2.1.1 % de progenitores y cuidadores (de ambos sexos) que
reportan usar prácticas de crianza positivas</t>
  </si>
  <si>
    <t>Progenitores/cuidadores (de ambos sexos) con hijos y/o hijas menores de 18 años</t>
  </si>
  <si>
    <t>Le indicador mide el comportamiento autoreportado de progenitores y cuidadores, en su calidad de
progenitores
Nominador: # de progenitores/cuidadores (de ambos sexos) con una puntuación total de 58 o más
Denominador: # de progenitores/cuidadores (de ambos sexos) encuestados
Preguntas:
R: Nos gustaría saber sobre la vida diaria en su familia. Por favor, considere las siguientes afirmaciones y
responda con qué frecuencia ocurre generalmente en su hogar, es decir, nunca ocurre, casi nunca, a veces,
a menudo o siempre ocurre:
1. Usted tiene una charla amistosa con su hijo o hija
2. Usted juega juegos o hace otras cosas divertidas con su hijo o hija
3. Le pregunta a su hijo o hija sobre su día en la escuela
4. Ayuda a su hijo o hija con su tarea
5. Habla con calma con su hijo o hijo cuando está molesto con él/ella
6. Se adhiere a sus reglas y no cambia de opinión
7. El castigo que le da a su hijo o hija depende de su estado de ánimo
8. Amenaza con castigar a su hijo o hija y luego no lo castiga realmente
9. Trabaja en equipo con su pareja (marido/mujer) en la crianza de los hijos.
10. Su pareja (esposo/esposa) le perjudica a usted o viceversa delante de sus hijos.
11. No está de acuerdo con su pareja (marido/mujer) sobre las reglas del hogar
12. Le hace saber a su hijo o hija cuando está haciendo un buen trabajo con algo
13. Cuando su hijo o hija se comporta mal, usted le explica por qué algo que hizo estuvo mal
14. Usted elogia a su hijo o hija después de haber hecho algo bien
15. Cuando su hijo o hija hace algo malo, le da algo más que hacer (distraerlo)
16. Le dice a su hijo o hija que le gusta cuando ayuda en la casa...
17. Cuando su hijo o hija se comporta mal, le prohíbe algo que le gusta o le dice que no puede salir de casa
B: Le leeré algunas declaraciones sobre cómo se siente como progenitor: Por favor, dígame si está
totalmente en desacuerdo, un poco en desacuerdo, ni de acuerdo ni en desacuerdo, un poco de acuerdo,
totalmente de acuerdo.
18. Me siento confiado de criar a mis hijos o hijas
19. Con el tiempo, mejoré la crianza de mis hijos o hijas
20. Está bien si no estoy de acuerdo con mis progenitores sobre cómo criar a mis hijos o hijas
Puntuación:
Sección A: A las respuestas de nunca se les da una puntuación de 1, casi nunca 2, a veces 3, a menudo 4  siempre 5, excepto para las preguntas 7, 8, 10 y 11- donde las respuestas se puntúan inversamente de 5 a 1
(siempre=1, a menudo=2, a veces=3, casi nunca=4, nunca=5)
Sección B: Respuestas de Fuertemente en Desacuerdo se le da una puntuación de 1, Algo en desacuerdo 2,
Ni de acuerdo ni en desacuerdo 3, Algo de acuerdo 4 y fuertemente de acuerdo 5
Máximo 100 puntos.
Para la sección A, preguntas 1-17; una puntuación de 50 o más se considera un pase; para la sección B
preguntas 18-20, una puntuación de 8 se considera un pase, lo que significa que una puntuación de 58 o más
se considera un pase para el indicador completo8 se considera un pase, lo que significa que una puntuación de 58 o más
se considera un pase para el indicador completo</t>
  </si>
  <si>
    <t xml:space="preserve">Indique tanto el número como el porcentaje:
Puntaje general: Suma de (el número de personas encuestadas con una puntuación de 50 en la parte A) + (el
número de personas encuestadas con una puntuación de 8 o más en la sección B), dividido para el número
total de personas encuestados *100
Desglosado:
Comportamientos positivos de los progenitores: # de personas encuestados con una puntuación de 50 o más
en la sección A, dividido para el # de personas encuestadas *100
Autoeficacia: # Personas encuestadas con una puntuación de 8 o más en la sección B, dividido para el </t>
  </si>
  <si>
    <t>Datos primarios comunicados por los progenitores/cuidadores (de ambos sexos)/ Encuesta /  Línea de base
Línea media
Línea final</t>
  </si>
  <si>
    <t xml:space="preserve">% de adolescentes y jóvenes que declaran estar económicamente empoderados después la formación (índice compuesto con incremento demostrado en habilidades blandas y técnicas, acceso y control de recursos) </t>
  </si>
  <si>
    <t>adolescents and youth (15 to 24 years old) who participate in SOYEE activities</t>
  </si>
  <si>
    <t xml:space="preserve">% de participantes de SOYEE que informan haber participado en redes SOYEE para impulsar empoderamiento económico.  Datos desagregados por sexo, edad y discapacidad </t>
  </si>
  <si>
    <t>SOYO1.2.1</t>
  </si>
  <si>
    <t xml:space="preserve">El indicador mide si los jóvenes (de ambos sexos) comienzan a usar las redes de ex alumnos establecidas
dentro de los primeros 3 meses de su membresía.
El compromiso con la red significa comunicarse con sus pares (de ambos sexos) a través de canales de la
red de ex alumnos, como grupos de WhatsApp, grupos de redes sociales, reuniones presenciales regulares
u otro tipo de estructuras de apoyo y de redes definidas por el proyecto. El compromiso puede incluir
proporcionar información a sus pares (de ambos sexos), recibir información de ellos o aprovechar las
conexiones de la red de antiguos alumnos (de ambos sexos) para establecer nuevas redes o asociaciones.
Los jóvenes (de ambos sexos) son considerados graduados de la capacitación de SOYEE si han
completado los requisitos mínimos de asistencia y/o pruebas definidos por el proyecto.
Escala para respuestas: Sí/No
Preguntas: Pregunte: Piensa en tu membresía en la red de alumnos, ¿en los últimos 3 meses has realizado
o experimentado alguna de las siguientes acciones con otros miembros (de ambos sexos) de la red?:
- He ayudado a otros miembros (de ambos sexos) o me han ayudado a identificar posibles
empleadores/empresas en la comunidad
- He compartido o recibido información de otros miembros (de ambos sexos) sobre un trabajo y/u
oportunidades comerciales
- He compartido o recibido información de otros miembros (de ambos sexos) sobre otras oportunidades de
capacitación o aprendizaje
- Otros miembros (de ambos sexos) me han ayudado a tomar medidas para establecer asocios para acceder
a mejores oportunidades de empleo (asalariado o por cuenta propia)
- He brindado o recibido apoyo y estímulo moral o práctico de otros pares (de ambos sexos)
- Otros miembros (de ambos sexos) me han ayudado a tomar medidas para establecer nuevas redes
formales con pares (de ambos sexos) en sus comunidades.
Puntaje:
Cada respuesta positiva recibe 1 punto. Se considera que los jóvenes (de ambos sexos) han participado si
tienen un puntaje total de 2 o más </t>
  </si>
  <si>
    <t xml:space="preserve">Datos primarios de los graduados (de ambos sexos) de SOYEE. /  Encuesta, 3 meses después de que los participantes (de ambos sexos) se unieran a la red/ Semestral </t>
  </si>
  <si>
    <t># de jóvenes (de ambos sexos) que se graduaron de un programa de capacitación de SOYEE que informan
haber cumplido al menos dos de los criterios anteriores dentro de los primeros tres meses de su membresía.
dividido para el # de jóvenes que completaron la capacitación de SOYEE que han sido encuestados *100</t>
  </si>
  <si>
    <t xml:space="preserve">Genero/ Edad (15-19 y 20-24)
Rural/urbano
Salario/trabajo por cuenta propia </t>
  </si>
  <si>
    <t xml:space="preserve">% de participantes capacitados que han empezado un emprendimiento (individual o asociativo)  </t>
  </si>
  <si>
    <t xml:space="preserve">SOYO1.3.1  Grado en que los jóvenes (de ambos sexos) capacitados en
los últimos 6 meses han empezado su propio negocio. </t>
  </si>
  <si>
    <t xml:space="preserve">El indicador mide si los jóvenes (de ambos sexos) que han completado las capacitaciones de SOYEE han
avanzado en la creación o inicio de su propio negocio.
Se considera que los jóvenes han completado las capacitaciones de SOYEE si asistieron como mínimo al
80% de las sesiones de capacitación y han recibido un certificado de finalización ("finalización": los
requisitos para la finalización serán definidos por el proyecto individual).
Escala de respuestas: sí/no
Preguntas: Pregunte: Después de completar todas las capacitaciones, ¿Has tomado alguna medida práctica
para iniciar tu propio negocio? ¿Has hecho alguna de las siguientes cosas?
1. Tener un prototipo de bien o servicio
2. Comprar insumos (materias primas)
3. Comprar maquinaria/equipo
4. Tramitar/tomar medidas para registrarte con las autoridades locales
5. Conseguir una oficina/espacio de trabajo
6. Haber esbozado una idea de negocio/plan/modelo
7. Hablar con posibles clientes
8. Preparar la contabilidad de los gastos e ingresos del negocio.
Puntuación:Cada respuesta positiva recibe 1 punto. Un puntaje total de 0 se considera como sin avances; 1-
3 cierto avance; 4-6 es un buen avance, y 7-8 muy buen avance. Un puntaje total de 1 o más se considera
aprobado (ha avanzado). </t>
  </si>
  <si>
    <t>Puntaje general: el # de personas encuestadas con un puntaje de 1 o más, dividido para el número total de
personas encuestadas *100
Desglosado:
Sin avance: # de personas encuestadas con puntaje 0, dividido para # de personas encuestadas *100
Cierto avance: # de personas encuestadas con puntaje 1-3, dividido para # de personas encuestadas *100
Buen avance: # de personas encuestadas con puntaje de 4-6, dividido para # de personas encuestadas *100
Muy buen avance: # de personas encuestadas con puntaje de 7-8, dividido para # de personas encuestadas
*100</t>
  </si>
  <si>
    <t xml:space="preserve">Datos primarios de los participantes (de ambos sexos) de las capacitaciones de SOYEE / Cuestionario de encuesta u observaciones con una lista de verificación 6 meses después de la capacitación / Semestral  </t>
  </si>
  <si>
    <t xml:space="preserve">Género 	
Muestreo intencional para discapacidades/  Edad (15-19 y 20-24) </t>
  </si>
  <si>
    <t xml:space="preserve"># de participantes que han logrado acceder a un empleo digno (según dimensiones establecidas) antes de finalizar el proyecto. </t>
  </si>
  <si>
    <t>participants in SOYEE activities</t>
  </si>
  <si>
    <t>PU y listados</t>
  </si>
  <si>
    <t>Hombres adultos, mujeres adultas.</t>
  </si>
  <si>
    <t>Personas adultas de la comunidad vinculadas al proyecto que promueven el cambio a través de acciones de resonancia .</t>
  </si>
  <si>
    <t>na</t>
  </si>
  <si>
    <t>Socios locales</t>
  </si>
  <si>
    <t>Tipo de socios locales: Públicos, privados, ONGs, otros.</t>
  </si>
  <si>
    <t xml:space="preserve"> - Alianzas con socios Belgas.
 - Planes de acción conjuntos. </t>
  </si>
  <si>
    <t>Suma de documentos de alianzas firmadas con socios belgas.</t>
  </si>
  <si>
    <t>Tipo de socios Belgas: Públicos, privados, ONGs, otros.</t>
  </si>
  <si>
    <t>Se miden las acciones encaminadas al fortalecimiento institucional de socios locales que que aporten a optimizar  la ejecución de acciones conjuntas con Plan.</t>
  </si>
  <si>
    <t xml:space="preserve">Se miden el número de documentos de alianzas con socios belgas que incluyen acuerdos de cooperación, convenios, asistencia técnica, MOUs, otros. </t>
  </si>
  <si>
    <t># de personas participantes en acciones de resonancia divido para el total de personas adultas de la comunidad</t>
  </si>
  <si>
    <t xml:space="preserve">% de miembros de la comunidad que promueven el cambio de normas sociales para proporcionar un entorno protector para  a las adolescentes y jóvenes, particularmente mujeres. </t>
  </si>
  <si>
    <t>% de adolescentes y jóvenes que aumentan sus capacidades fundamentales (autonomía, autoestima, liderazgo, resiliencia) para ejercer sus derechos. </t>
  </si>
  <si>
    <t>% de adolescentes y jóvenes que saben dónde, cómo y cuándo reportar una situación de violencia y sienten respaldo por instituciones garantes de derechos. </t>
  </si>
  <si>
    <t>Indicadores (Datos desagregados por sexo, edad y discapacidad)</t>
  </si>
  <si>
    <t>Fuentes y medios de verificación</t>
  </si>
  <si>
    <t>Supuestos y riesgos</t>
  </si>
  <si>
    <t>Partes interesadas involucradas</t>
  </si>
  <si>
    <t>Año de implementación</t>
  </si>
  <si>
    <t>Condiciones previas</t>
  </si>
  <si>
    <r>
      <t>-</t>
    </r>
    <r>
      <rPr>
        <sz val="7"/>
        <color rgb="FF000000"/>
        <rFont val="Times New Roman"/>
        <family val="1"/>
      </rPr>
      <t xml:space="preserve">       </t>
    </r>
    <r>
      <rPr>
        <i/>
        <sz val="8"/>
        <color rgb="FF000000"/>
        <rFont val="Arial"/>
        <family val="2"/>
      </rPr>
      <t>Líderes comunitarios</t>
    </r>
  </si>
  <si>
    <t xml:space="preserve"> A2, A3</t>
  </si>
  <si>
    <t>A2, A3</t>
  </si>
  <si>
    <t xml:space="preserve">150 adolescentes y jóvenes mujeres y hombres de 14 a 24 años </t>
  </si>
  <si>
    <t>A3</t>
  </si>
  <si>
    <t>150 adolescentes y jóvenes mujeres y hombres de 14 a 24 años</t>
  </si>
  <si>
    <t xml:space="preserve">A3, A4, A5 </t>
  </si>
  <si>
    <t>A3, A4, A5</t>
  </si>
  <si>
    <t xml:space="preserve">20 adolescentes y jóvenes mujeres y hombres de 14 a 24 años, como representantes del movimiento </t>
  </si>
  <si>
    <r>
      <t>-</t>
    </r>
    <r>
      <rPr>
        <sz val="7"/>
        <color rgb="FF000000"/>
        <rFont val="Times New Roman"/>
        <family val="1"/>
      </rPr>
      <t xml:space="preserve">       </t>
    </r>
    <r>
      <rPr>
        <i/>
        <sz val="8"/>
        <color rgb="FF000000"/>
        <rFont val="Arial"/>
        <family val="2"/>
      </rPr>
      <t>Refrigerio, materiales y/o conectividad para reuniones</t>
    </r>
  </si>
  <si>
    <t>20 adolescentes y jóvenes mujeres y hombres de 14 a 24 años, como representantes del movimiento</t>
  </si>
  <si>
    <r>
      <t>-</t>
    </r>
    <r>
      <rPr>
        <sz val="7"/>
        <color rgb="FF000000"/>
        <rFont val="Times New Roman"/>
        <family val="1"/>
      </rPr>
      <t xml:space="preserve">       </t>
    </r>
    <r>
      <rPr>
        <i/>
        <sz val="8"/>
        <color rgb="FF000000"/>
        <rFont val="Arial"/>
        <family val="2"/>
      </rPr>
      <t>OSC de mujeres y feministas</t>
    </r>
  </si>
  <si>
    <r>
      <t>-</t>
    </r>
    <r>
      <rPr>
        <sz val="7"/>
        <color rgb="FF000000"/>
        <rFont val="Times New Roman"/>
        <family val="1"/>
      </rPr>
      <t xml:space="preserve">       </t>
    </r>
    <r>
      <rPr>
        <i/>
        <sz val="8"/>
        <color rgb="FF000000"/>
        <rFont val="Arial"/>
        <family val="2"/>
      </rPr>
      <t>Apoyo legal para la formalización del movimiento liderado por adolescentes y jóvenes</t>
    </r>
  </si>
  <si>
    <r>
      <t>-</t>
    </r>
    <r>
      <rPr>
        <sz val="7"/>
        <color rgb="FF000000"/>
        <rFont val="Times New Roman"/>
        <family val="1"/>
      </rPr>
      <t xml:space="preserve">       </t>
    </r>
    <r>
      <rPr>
        <i/>
        <sz val="8"/>
        <color rgb="FF000000"/>
        <rFont val="Arial"/>
        <family val="2"/>
      </rPr>
      <t>OSC lideradas por NAJ</t>
    </r>
  </si>
  <si>
    <t xml:space="preserve">A1, A2, A3, A4, A5, </t>
  </si>
  <si>
    <t xml:space="preserve">A1, A2, </t>
  </si>
  <si>
    <t>A1, A2, A3, A4, A5</t>
  </si>
  <si>
    <t>A1, A2</t>
  </si>
  <si>
    <r>
      <t>-</t>
    </r>
    <r>
      <rPr>
        <sz val="7"/>
        <color rgb="FF000000"/>
        <rFont val="Times New Roman"/>
        <family val="1"/>
      </rPr>
      <t xml:space="preserve">       </t>
    </r>
    <r>
      <rPr>
        <i/>
        <sz val="8"/>
        <color rgb="FF000000"/>
        <rFont val="Arial"/>
        <family val="2"/>
      </rPr>
      <t>1 consultor externo</t>
    </r>
  </si>
  <si>
    <t>Comunidad en general, líderes comunitarios</t>
  </si>
  <si>
    <t>A2,</t>
  </si>
  <si>
    <r>
      <t xml:space="preserve">A 3.2 </t>
    </r>
    <r>
      <rPr>
        <sz val="8"/>
        <color theme="1"/>
        <rFont val="Arial"/>
        <family val="2"/>
      </rPr>
      <t>Capacitar a adolescentes y jóvenes en habilidades blandas para el emprendimiento y el empleo.</t>
    </r>
  </si>
  <si>
    <r>
      <t xml:space="preserve">A 3.4 </t>
    </r>
    <r>
      <rPr>
        <sz val="8"/>
        <color theme="1"/>
        <rFont val="Arial"/>
        <family val="2"/>
      </rPr>
      <t>Capacitar a adolescentes y jóvenes en habilidades técnicas para el empleo</t>
    </r>
  </si>
  <si>
    <r>
      <t xml:space="preserve">A 3.5 </t>
    </r>
    <r>
      <rPr>
        <sz val="8"/>
        <color theme="1"/>
        <rFont val="Arial"/>
        <family val="2"/>
      </rPr>
      <t>Capacitar a adolescentes y jóvenes en habilidades para el ahorro</t>
    </r>
  </si>
  <si>
    <t>A4</t>
  </si>
  <si>
    <t>A3, A4,</t>
  </si>
  <si>
    <r>
      <t>-</t>
    </r>
    <r>
      <rPr>
        <sz val="7"/>
        <color rgb="FF000000"/>
        <rFont val="Times New Roman"/>
        <family val="1"/>
      </rPr>
      <t xml:space="preserve">       </t>
    </r>
    <r>
      <rPr>
        <i/>
        <sz val="8"/>
        <color rgb="FF000000"/>
        <rFont val="Arial"/>
        <family val="2"/>
      </rPr>
      <t>Representantes del sector privado sensibilizado, sector público y ONG sensibilizados</t>
    </r>
  </si>
  <si>
    <t>Pijullo</t>
  </si>
  <si>
    <t>Palmasola</t>
  </si>
  <si>
    <t>Las Cañitas</t>
  </si>
  <si>
    <t>La Hojita</t>
  </si>
  <si>
    <t>Los Angeles</t>
  </si>
  <si>
    <t>Cacheli</t>
  </si>
  <si>
    <t>Chacaritas</t>
  </si>
  <si>
    <t>Lechugal</t>
  </si>
  <si>
    <t>Zapotal Viejo</t>
  </si>
  <si>
    <t>Cuadro # 1:  Personas beneficias por rango de edad y ubicación geográfica</t>
  </si>
  <si>
    <t>Provincia</t>
  </si>
  <si>
    <t>Comunidad</t>
  </si>
  <si>
    <t># de Hombres menores de 18 años</t>
  </si>
  <si>
    <t># de Mujeres menores de 18 años</t>
  </si>
  <si>
    <t># de Hombres de 18 o más años</t>
  </si>
  <si>
    <t># de mujeres de 18 o más años</t>
  </si>
  <si>
    <t>Total</t>
  </si>
  <si>
    <t>Los Ríos</t>
  </si>
  <si>
    <t>Bolívar</t>
  </si>
  <si>
    <t>El Tingo</t>
  </si>
  <si>
    <t>Chigüé</t>
  </si>
  <si>
    <t>Quialo</t>
  </si>
  <si>
    <t>Yataló</t>
  </si>
  <si>
    <t>Pímbalo</t>
  </si>
  <si>
    <t>Papaloma</t>
  </si>
  <si>
    <t>Mindina</t>
  </si>
  <si>
    <t>Salaleo</t>
  </si>
  <si>
    <t>Total Los Ríos</t>
  </si>
  <si>
    <t>Total Bolívar</t>
  </si>
  <si>
    <t>% de adolescentes y jóvenes quienes demostraron empoderamiento. 
% de adolescentes y jóvenes participantes en el proyecto  que tienen un emprendimiento propio  en funcionamiento o un trabajo decente al final del programa
% de aolesdcentes y jóvenes participantes del proyecto que son miembros activos/as en sus comunidades y lideran la promoción de la igualdad de género
% de miembros de la comunidad que promueven el cambio de normas sociales para proporcionar un entorno protector para  adolescentes y jóvenes, particularmente mujeres.</t>
  </si>
  <si>
    <t>A través de herramienta “Youth Empowerment Star”
Las y los  jóvenes se autocalifican en las cinco dimensiones clave de un cuestionario utilizando una Escala de Likert de cuatro puntos. Datos desagregados por sexo, edad y discapacidad</t>
  </si>
  <si>
    <t xml:space="preserve">% de adolescentes y jóvenes mujeres que aumentan sus capacidades fundamentales (autonomía, autoestima, liderazgo, resiliencia) para ejercer sus derechos.   
% de adolescentes y jóvenes, en especial mujeres, que lideran iniciativas para la promoción de igualdad de género y la inclusión.
 # de acciones propias y conjuntas de organizaciones juveniles que generan incidencia y consiguen apoyo de personas tomadoras de decisiones para promover la igualdad de género e inclusión 
 # de iniciativas de organizaciones juveniles que utilizan las redes sociales de su acción colectiva. </t>
  </si>
  <si>
    <t>Existen espacios de participación para niñas, adolescentes y jóvenes mujeres, y un Movimiento de Niñas, adolescentes y Jóvenes ya conformado.
Existe el riesgo de patrones culturales y sociales que limitan el apoyo y oportunidades de niñas, adolescentes y mujeres para participar y liderar iniciativas sociales y políticas. 
Las niñas, adolescentes y jóvenes activistas también enfrentan riesgo de violencia, en sus relaciones interpersonales y como represalia por su participación política,  lo cual limita su participación.
Las niñas, adolescentes y jóvenes cuentan con motivación, condiciones y recursos para solventar necesidades vitales y participar activamente.
Se espera voluntad política de tomadores de decisiones para comprometerse con la garantía de derechos de NM</t>
  </si>
  <si>
    <t>Encuestas Pre y Post KAP.
Línea Base, línea intermedia y línea final.
Informes de iniciativas de incidencia
Acuerdos alcanzados con tomadores de decisión
Productos audiovisuales generados por 
Informes de alcance de redes sociales</t>
  </si>
  <si>
    <t>Encuesta Pre y Post KAP.Línea base, línea media y línea final.
Reportes de garantes de derechos sobre acceso a servicios, para identificar incremento en acceso a servicios de protección. 
Proyectos de vida desarrollados por participantes
Evaluación final del proyecto</t>
  </si>
  <si>
    <t xml:space="preserve">Acuerdos con garantes de derechos se mantienen a pesar de cambios de gobierno y rotación de personal. 
Padres, madres y personas cuidadoras facilitan la participación de niños, niñas, adolescentes y jóvenes en actividades del proyecto.  
Patrones culturales machistas y adulto-céntricos que limitan la participación de niños, niñas, adolescentes y jóvenes, particularmente frente a salud sexual y reproductiva.
Existe un riesgo del impacto de la crisis de COVID-19 en el bienestar y necesidades básicas de las familias. Al igual que limitadas capacidades de respuesta de los garantes de derechos debido a reducción de presupuesto.
Incremento de tasa de embarazo adolescente, uniones tempranas y forzadas y violencia basada en género como consecuencia a la crisis del COVID-19. Así como incremento de migración y riesgos de protección de la niñez, debido a la crisis económica como resultado del COVID. </t>
  </si>
  <si>
    <t>Línea base, línea intermedia y línea final 
Encuesta Pre y Post KAP.
Listas de asistencia en espacios de redes
Informes de actividades y/o eventos lideradas por de redes SOYEE de adolescentes y jóvenes
Planes de Negocios de emprendimientos implementados
Certificados de empleo digno 
Flujos de cajas de los emprendimientos.</t>
  </si>
  <si>
    <t>Se espera que existen instituciones locales que apoyan a emprendimientos, incluido el sector privado que tiene interés en apoyar el proyecto (mentorías, capacitación técnica, capital semilla, asistencia técnica, encadenamiento productivo)
Existen riegos de que la crisis económica limite la motivación y tiempo de participación de posibles beneficiarios. Se limiten las oportunidades de comercialización y empleo por la contracción de la economía, se incrementen impuestos, requisitos para emprendedores y precarización laboral.  Además de un latente riesgo de nueva ola de COVID que genere contagio de personal, beneficiarios o nuevos periodos de confinamiento. Se está trabajando en alianza con los Gobiernos Autónomos Locales (GADs) para mejorar el acceso a Internet en comunidades.
Para mujeres existe el riego de acoso y/o violencia particularmente por liderar emprendimientos o en empleos.
Se prevé una reducción de fondos para promoción del desarrollo económico local. 
Para emprendimientos, riesgo de mal manejo y/o uso de recursos, maquinaria o insumos entregados a la comunidad, a través de capital semilla y poco compromiso de socios locales en cumplimiento de acuerdos. Además, deficiente capacidad organizativa genera conflicto dentro de los grupos</t>
  </si>
  <si>
    <t>% de adolescentes y jóvenes que declaran estar económicamente empoderados después la formación (índice compuesto con incremento demostrado en habilidades blandas y técnicas, acceso y control de recursos)
% de participantes de SOYEE que informan haber participado en redes SOYEE para impulsar empoderamiento económico.  
% de participantes capacitados que han empezado un emprendimiento (individual o asociativo) 
# de participantes que han logrado acceder a un empleo digno (según dimensiones establecidas) antes de finalizar el proyecto.</t>
  </si>
  <si>
    <t>Resultado 4</t>
  </si>
  <si>
    <t>Acuerdos/alianzas firmadas con socios locales.
Acuerdos/alianzas firmadas con socios belgas.
Planes de fortalecimiento de socios locales.
Evaluaciones intermedia y final del proyecto.</t>
  </si>
  <si>
    <t xml:space="preserve">Presencia de socios en el territorio puede ser escasa.
Capacidad instalada y experiencia de socios para trabajar en las áreas inherentes al proyecto puede no articularse con los resultados esperados.
Bajo seguimiento a la implementación de los acuerdos desde los socios locales.
Poca contraparte de socios al proyecto. </t>
  </si>
  <si>
    <t>Medios para implementar
(Para cada actividad)</t>
  </si>
  <si>
    <t>Grupos meta
Beneficiarios
(Para cada actividad)</t>
  </si>
  <si>
    <t>R1</t>
  </si>
  <si>
    <t>Resultado</t>
  </si>
  <si>
    <t>Identificación de adolescentes y jóvenes; Riesgo de estigma o violencia por participar en actividades del proyecto, particularmente hacia niñas, adolescentes y jóvenes mujeres. En caso de restricciones de movilidad debido a la pandemia, es posible hacer sesiones digitalmente a través de herramientas como Nearpod/Whatsapp</t>
  </si>
  <si>
    <t>Mujeres 19 o más</t>
  </si>
  <si>
    <t>Hombre 19 o más</t>
  </si>
  <si>
    <t>1 facilitador por cada 25 jóvenes para dos escuelas por provincia
Refrigerio, materiales y/o conectividad   9 sesiones por personas 
 Se incluyen herramientas como Nearpod y Whatsap para complementan las capacitaciones de forma digital.</t>
  </si>
  <si>
    <t>Actividad</t>
  </si>
  <si>
    <t xml:space="preserve">Son dos escuelas de liderazgo con 25 jóvenes por año por provincia. </t>
  </si>
  <si>
    <t>Adolescentes y jóvenes mujeres</t>
  </si>
  <si>
    <t>Adolescentes y jóvenes hombres</t>
  </si>
  <si>
    <r>
      <rPr>
        <i/>
        <sz val="8"/>
        <color rgb="FF000000"/>
        <rFont val="Arial"/>
        <family val="2"/>
      </rPr>
      <t>Identificación de adolescentes y jóvenes; Riesgo de estigma o violencia por participar en actividades del proyecto;</t>
    </r>
    <r>
      <rPr>
        <sz val="8"/>
        <color rgb="FF000000"/>
        <rFont val="Arial"/>
        <family val="2"/>
      </rPr>
      <t xml:space="preserve"> Estereotipos que generan resistencia para promover masculinidades positivas</t>
    </r>
  </si>
  <si>
    <t xml:space="preserve">1 facilitador por provincia para reuniones mensuales
 Transporte, materiales y/o conectividad </t>
  </si>
  <si>
    <t xml:space="preserve">No se incluyen para evitar doble conteo. Serán los mismo que han pasado por A1.1 y A1.2. Son 150 total para efectos de presupuesto </t>
  </si>
  <si>
    <r>
      <rPr>
        <i/>
        <sz val="8"/>
        <color rgb="FF000000"/>
        <rFont val="Arial"/>
        <family val="2"/>
      </rPr>
      <t>Jóvenes capacitados/as en</t>
    </r>
    <r>
      <rPr>
        <sz val="12"/>
        <color theme="1"/>
        <rFont val="Times New Roman"/>
        <family val="1"/>
      </rPr>
      <t xml:space="preserve"> </t>
    </r>
    <r>
      <rPr>
        <i/>
        <sz val="8"/>
        <color rgb="FF000000"/>
        <rFont val="Arial"/>
        <family val="2"/>
      </rPr>
      <t xml:space="preserve">igualdad de género; Las normas sociales y culturales establecen diferentes roles y expectativas para hombres y mujeres y limitan participación de NNA.  Resistencia de hombres frente al liderazgo de mujeres. </t>
    </r>
  </si>
  <si>
    <t>Adolescentes y jóvenes mujeres y hombres</t>
  </si>
  <si>
    <t>Líderes comunitarios; familias, Garantes de derechos, Gobiernos locales</t>
  </si>
  <si>
    <t>Niñas 13 o menos</t>
  </si>
  <si>
    <t>Niños 13 o menos</t>
  </si>
  <si>
    <t>Adolescentes Mujeres 14-19</t>
  </si>
  <si>
    <t>Adolescentes Hombres 14-19</t>
  </si>
  <si>
    <t>1 facilitador por provincia
1 Red por cada provincia, 2 Talleres  por provincia,  por año  con 30 personas</t>
  </si>
  <si>
    <t>120 adolescentes y jóvenes mujeres y hombres de 10 a 24 años</t>
  </si>
  <si>
    <t xml:space="preserve">Capítulos locales consolidados
Riesgo de violencia en contra de jóvenes activistas, particularmente mujeres
Violencia contra activistas, particularmente niñas, adolescentes y jóvenes mujeres, por enfrentar temáticas de VBG y DSRR
Rechazo de las comunidades indígenas a activistas por su participación en espacios </t>
  </si>
  <si>
    <t>No se incluyen para evitar doble conteo. Serán los mismo que han pasado por A1.1, A1.2, y A2.1</t>
  </si>
  <si>
    <t>Materiales de comunicación (videos, mensajes para redes sociales)
Reuniones mensuales por año, 3 años
1 facilitador por provincia</t>
  </si>
  <si>
    <t>Tomadores de decisión
Garantes de derechos</t>
  </si>
  <si>
    <t>120 adolescentes y jóvenes mujeres y hombres de 10 a 24 años
Al menos 35 persona en Bolívar y 50 en Los Ríos impactadas en iniciativas 
Al menos 2 iniciativas implementadas por año por provincia</t>
  </si>
  <si>
    <t>Se estima las persona impactadas con las iniciativas</t>
  </si>
  <si>
    <r>
      <t>J</t>
    </r>
    <r>
      <rPr>
        <i/>
        <sz val="8"/>
        <color rgb="FF000000"/>
        <rFont val="Arial"/>
        <family val="2"/>
      </rPr>
      <t>óvenes capacitados para liderar iniciativas</t>
    </r>
    <r>
      <rPr>
        <sz val="8"/>
        <color rgb="FF000000"/>
        <rFont val="Arial"/>
        <family val="2"/>
      </rPr>
      <t>; Resistencia de las familias de NNA activistas para su participación en espacios de incidencia. Mapeo de actores claves para acciones de incidencia; Jóvenes con habilidades fortalecidas en incidencia;Metodologías desarrolladas para acompañamiento a movimientos juveniles</t>
    </r>
  </si>
  <si>
    <r>
      <rPr>
        <i/>
        <sz val="8"/>
        <color rgb="FF000000"/>
        <rFont val="Arial"/>
        <family val="2"/>
      </rPr>
      <t xml:space="preserve">Identificación de adolescentes y jóvenes cómo representante del movimiento </t>
    </r>
    <r>
      <rPr>
        <sz val="8"/>
        <color rgb="FF000000"/>
        <rFont val="Arial"/>
        <family val="2"/>
      </rPr>
      <t xml:space="preserve">
 Normas sociales que limitan el apoyo y oportunidades de participación de activistas, particularmente mujeres, jóvenes y/o indígenas. </t>
    </r>
  </si>
  <si>
    <t xml:space="preserve">Jóvenes que han participado en Actividades acnteriores, por tanto no se incluyen adicionales. </t>
  </si>
  <si>
    <t>Instituciones garantes de derechos</t>
  </si>
  <si>
    <r>
      <rPr>
        <i/>
        <sz val="8"/>
        <color rgb="FF000000"/>
        <rFont val="Arial"/>
        <family val="2"/>
      </rPr>
      <t>Mapeo de OSC lideradas por mujeres y feministas, a nivel local y nacional, para promover alianzas.</t>
    </r>
    <r>
      <rPr>
        <sz val="8"/>
        <color rgb="FF000000"/>
        <rFont val="Arial"/>
        <family val="2"/>
      </rPr>
      <t xml:space="preserve">
Cultura adulto-centrista que limita la participación y asocio de jóvenes con OSC lideradas por adult@s 
 Falta de interés de las OSC para participar en las actividades del proyecto</t>
    </r>
  </si>
  <si>
    <r>
      <rPr>
        <i/>
        <sz val="8"/>
        <color rgb="FF000000"/>
        <rFont val="Arial"/>
        <family val="2"/>
      </rPr>
      <t>Identificación de adolescentes y jóvenes;</t>
    </r>
    <r>
      <rPr>
        <sz val="8"/>
        <color rgb="FF000000"/>
        <rFont val="Arial"/>
        <family val="2"/>
      </rPr>
      <t xml:space="preserve">
Limitado apoyo de padres, madres y líderes comunitarios hacia movimientos liderados por NNA
Marco legal para la promoción de OSC</t>
    </r>
  </si>
  <si>
    <r>
      <rPr>
        <i/>
        <sz val="8"/>
        <color rgb="FF000000"/>
        <rFont val="Arial"/>
        <family val="2"/>
      </rPr>
      <t>Transporte, alojamiento, alimentación y/o conectividad para participación</t>
    </r>
    <r>
      <rPr>
        <sz val="8"/>
        <color rgb="FF000000"/>
        <rFont val="Arial"/>
        <family val="2"/>
      </rPr>
      <t xml:space="preserve">
1 facilitador sobre gestión de proyectos y movilización de recursos</t>
    </r>
  </si>
  <si>
    <t>R2</t>
  </si>
  <si>
    <t>340 niñas, niños adolescentes de 10 a 18 años. Un club por cada comunidad</t>
  </si>
  <si>
    <t>Niña,s niños, adolescentes y jóvenes</t>
  </si>
  <si>
    <t>Identificación de adolescentes y jóvenes; Resistencia de padres, madres y personas cuidadoras para apoyar participación de NNA en clubs, particularmente niñas; Niñas y adolescentes mujeres cumplen con tareas domésticas, particularmente en comunidades indígenas, lo cual limita su tiempo para participar en actividades del proyecto</t>
  </si>
  <si>
    <t>1 facilitador por cada 20 jóvenes
Refrigerio, materiales y/o conectividad   
Encuentros anuales de promotores por los DSR (2 representantes de cada comunidad, cada encuentro de 2 días
Calcular también camisetas, gorras y agendas para todos los miembros de los clubes y algunas cosas específicas para los promotores</t>
  </si>
  <si>
    <t>Beneficiarios son los mismos que el A2.1</t>
  </si>
  <si>
    <t>Niñas 10 o menos</t>
  </si>
  <si>
    <t>Niños 10 o menos</t>
  </si>
  <si>
    <t>Adolescentes Mujeres 11-18</t>
  </si>
  <si>
    <t>Adolescentes Hombres 11-19</t>
  </si>
  <si>
    <t>Jovenes Hombres 19-24</t>
  </si>
  <si>
    <t>Jovenes Mujeres 18-24</t>
  </si>
  <si>
    <r>
      <rPr>
        <i/>
        <sz val="8"/>
        <color rgb="FF000000"/>
        <rFont val="Arial"/>
        <family val="2"/>
      </rPr>
      <t>1 facilitador por cada 20 jóvenes un club por cada comunidad</t>
    </r>
    <r>
      <rPr>
        <sz val="8"/>
        <color rgb="FF000000"/>
        <rFont val="Arial"/>
        <family val="2"/>
      </rPr>
      <t xml:space="preserve">
Redes de promotores Juveniles, 4 encuentros en el año.
Refrigerio, materiales y/o conectividad   </t>
    </r>
  </si>
  <si>
    <t>A1 , A2</t>
  </si>
  <si>
    <t>A1.</t>
  </si>
  <si>
    <t>Validación de módulos; Estigma para trabajar temas de DSRR, VBG y violencia sexual; Estigma o violencia por participar en actividades del proyecto, particularmente niñas.</t>
  </si>
  <si>
    <r>
      <t>Familias, Líderes, Garantes de derechos</t>
    </r>
    <r>
      <rPr>
        <i/>
        <sz val="8"/>
        <color rgb="FF000000"/>
        <rFont val="Arial"/>
        <family val="2"/>
      </rPr>
      <t xml:space="preserve"> </t>
    </r>
  </si>
  <si>
    <t>Niños, niñas adolescentes y jóvenes capacitados para liderar iniciativas; Resistencia de los líderes comunitarios a trabajar en temas de VG o DSRR que limita la participación en actividades; Recarga de trabajo doméstico y de cuidados limitan la participación de madres; Normas sociales y culturales y roles establecidos de género limitan la participación de padres; Recarga de trabajo doméstico y de cuidados limitan la participación de madres.</t>
  </si>
  <si>
    <t>2500 Padres, madres, docentes, estudiantes de escuelas en las comunidades de intervención. En escuelas</t>
  </si>
  <si>
    <r>
      <rPr>
        <sz val="7"/>
        <color rgb="FF000000"/>
        <rFont val="Times New Roman"/>
        <family val="1"/>
      </rPr>
      <t xml:space="preserve"> </t>
    </r>
    <r>
      <rPr>
        <i/>
        <sz val="8"/>
        <color rgb="FF000000"/>
        <rFont val="Arial"/>
        <family val="2"/>
      </rPr>
      <t>1 facilitador experto para 20 personas</t>
    </r>
    <r>
      <rPr>
        <sz val="8"/>
        <color rgb="FF000000"/>
        <rFont val="Arial"/>
        <family val="2"/>
      </rPr>
      <t xml:space="preserve">
 Refrigerio, materiales y/o conectividad   2 sesiones por, por año por Zona.</t>
    </r>
  </si>
  <si>
    <t>200 autoridades y trabajadores de prestadores de servicios (MSP, MINEDUC, MIES, JCPD, CCPD, Fiscalía, Secretaría de Derechos Humanos).</t>
  </si>
  <si>
    <t>Identificación de centros de salud
Convenio firmado con el Ministerio de Salud
 La rotación del personal del gobierno retrasa la implementación de la actividad. 
Falta de compromiso de las autoridades nacionales
Falta de interés de los proveedores de servicios para mejorar la conciencia social para la prevención de la VG</t>
  </si>
  <si>
    <t>Centros de Salud
Minsterio de Salud</t>
  </si>
  <si>
    <t>1 facilitador por cada 15 personas
Refrigerio, materiales y/o conectividad  
4 sesiones por personas por año por comunidad.</t>
  </si>
  <si>
    <t>255 padres, madres, personas cuidadoras y voluntarios comunitarios (particularmente adolescentes y jóvenes)</t>
  </si>
  <si>
    <r>
      <t>G</t>
    </r>
    <r>
      <rPr>
        <i/>
        <sz val="8"/>
        <color rgb="FF000000"/>
        <rFont val="Arial"/>
        <family val="2"/>
      </rPr>
      <t>arantes de derechos</t>
    </r>
  </si>
  <si>
    <r>
      <rPr>
        <sz val="7"/>
        <color rgb="FF000000"/>
        <rFont val="Times New Roman"/>
        <family val="1"/>
      </rPr>
      <t xml:space="preserve"> </t>
    </r>
    <r>
      <rPr>
        <i/>
        <sz val="8"/>
        <color rgb="FF000000"/>
        <rFont val="Arial"/>
        <family val="2"/>
      </rPr>
      <t>Identificación de padres, madres y personas cuidadoras</t>
    </r>
    <r>
      <rPr>
        <sz val="8"/>
        <color rgb="FF000000"/>
        <rFont val="Arial"/>
        <family val="2"/>
      </rPr>
      <t xml:space="preserve">
Normas sociales de género, limitan la participación de madres</t>
    </r>
  </si>
  <si>
    <r>
      <rPr>
        <i/>
        <sz val="8"/>
        <color theme="1" tint="0.14999847407452621"/>
        <rFont val="Arial"/>
        <family val="2"/>
      </rPr>
      <t>1 facilitador por cada 5 personas</t>
    </r>
    <r>
      <rPr>
        <sz val="8"/>
        <color theme="1" tint="0.14999847407452621"/>
        <rFont val="Arial"/>
        <family val="2"/>
      </rPr>
      <t xml:space="preserve">
Refrigerio, materiales y/o conectividad   reunión mensual </t>
    </r>
  </si>
  <si>
    <r>
      <t xml:space="preserve">85 </t>
    </r>
    <r>
      <rPr>
        <sz val="8"/>
        <color theme="1" tint="0.14999847407452621"/>
        <rFont val="Arial"/>
        <family val="2"/>
      </rPr>
      <t>adolescente, jóvenes, Padres, madres, personas cuidadoras y voluntarios comunitarios</t>
    </r>
  </si>
  <si>
    <t>Líderes comunitarios
Ministerio de Inclusión Económica y Social, Ministerio de Educación</t>
  </si>
  <si>
    <r>
      <rPr>
        <i/>
        <sz val="8"/>
        <color rgb="FF000000"/>
        <rFont val="Arial"/>
        <family val="2"/>
      </rPr>
      <t>Convenio firmado con el Ministerio de Inclusión Económica y Social</t>
    </r>
    <r>
      <rPr>
        <sz val="8"/>
        <color rgb="FF000000"/>
        <rFont val="Arial"/>
        <family val="2"/>
      </rPr>
      <t xml:space="preserve">
Normas sociales y culturales y roles establecidos de género limitan la participación de padres.</t>
    </r>
  </si>
  <si>
    <r>
      <rPr>
        <i/>
        <sz val="8"/>
        <color rgb="FF000000"/>
        <rFont val="Arial"/>
        <family val="2"/>
      </rPr>
      <t>Identificados las instituciones garantes de derechos en cada provincia y cómo se pueden vincular los mecanismos de protección</t>
    </r>
    <r>
      <rPr>
        <i/>
        <sz val="10"/>
        <color rgb="FF000000"/>
        <rFont val="Calibri"/>
        <family val="2"/>
      </rPr>
      <t xml:space="preserve"> </t>
    </r>
  </si>
  <si>
    <t>1 facilitador por cada 10 jóvenes y adultos padres
 Refrigerio, materiales y/o conectividad   
10 sesiones por personas 
Materiales comunicación para campaña de paternidad activa</t>
  </si>
  <si>
    <r>
      <t>170 padres</t>
    </r>
    <r>
      <rPr>
        <sz val="8"/>
        <color theme="1" tint="0.14999847407452621"/>
        <rFont val="Arial"/>
        <family val="2"/>
      </rPr>
      <t>, y voluntarios (particularmente adolescentes y jóvenes hombres)</t>
    </r>
  </si>
  <si>
    <r>
      <rPr>
        <i/>
        <sz val="8"/>
        <color rgb="FF000000"/>
        <rFont val="Arial"/>
        <family val="2"/>
      </rPr>
      <t>Identificación de padres</t>
    </r>
    <r>
      <rPr>
        <sz val="8"/>
        <color rgb="FF000000"/>
        <rFont val="Arial"/>
        <family val="2"/>
      </rPr>
      <t xml:space="preserve">
Normas sociales y culturales y roles establecidos de género limitan la participación de padres en temas de paternidad</t>
    </r>
  </si>
  <si>
    <t>Comentarios</t>
  </si>
  <si>
    <t>Materiales para 34 actividades, 1 actividad por año por comunidad por 2 años, una de las cuales es en escuelas
Campaña de Huertos Familiares y seguridad alimentaria en formato digital para redes, WP y radio.
Se incluye la implementación de campaña de paternidad activa a través de WP, redes y cuñas radiales.</t>
  </si>
  <si>
    <t xml:space="preserve">1 facilitador por cada 15 personas por comunidad por provincia
Refrigerio, materiales y/o conectividad  
9 sesiones por personas 
Experto en nutrición </t>
  </si>
  <si>
    <r>
      <t>255 padres</t>
    </r>
    <r>
      <rPr>
        <sz val="8"/>
        <color theme="1" tint="0.14999847407452621"/>
        <rFont val="Arial"/>
        <family val="2"/>
      </rPr>
      <t>, madres, personas cuidadoras y voluntarios comunitarios (particularmente adolescentes y jóvenes)</t>
    </r>
  </si>
  <si>
    <t>R3</t>
  </si>
  <si>
    <t>Líderes comunitarios
 Familias
Gobiernos Locales</t>
  </si>
  <si>
    <r>
      <t>I</t>
    </r>
    <r>
      <rPr>
        <i/>
        <sz val="8"/>
        <color rgb="FF000000"/>
        <rFont val="Arial"/>
        <family val="2"/>
      </rPr>
      <t>dentificadas actores claves para levantamiento de información</t>
    </r>
    <r>
      <rPr>
        <sz val="8"/>
        <color rgb="FF000000"/>
        <rFont val="Arial"/>
        <family val="2"/>
      </rPr>
      <t xml:space="preserve">
dentificación de posibles cadenas de valor</t>
    </r>
  </si>
  <si>
    <r>
      <t xml:space="preserve">A 3.1 </t>
    </r>
    <r>
      <rPr>
        <sz val="8"/>
        <color theme="1"/>
        <rFont val="Arial"/>
        <family val="2"/>
      </rPr>
      <t>Desarrollo de análisis de cadenas de valor, con un enfoque de sostenibilidad medioambiental /emprendimientos verdes y género para identificar necesidades de capacitación. </t>
    </r>
  </si>
  <si>
    <t>Gobiernos Locales
Empresa privada</t>
  </si>
  <si>
    <r>
      <t>I</t>
    </r>
    <r>
      <rPr>
        <i/>
        <sz val="8"/>
        <color rgb="FF000000"/>
        <rFont val="Arial"/>
        <family val="2"/>
      </rPr>
      <t xml:space="preserve">dentificación de las habilidades blandas </t>
    </r>
  </si>
  <si>
    <r>
      <t xml:space="preserve">A 3.3 </t>
    </r>
    <r>
      <rPr>
        <sz val="8"/>
        <color theme="1"/>
        <rFont val="Arial"/>
        <family val="2"/>
      </rPr>
      <t>Capacitar a adolescentes y jóvenes en habilidades técnicas para el emprendimiento sostenible</t>
    </r>
  </si>
  <si>
    <t xml:space="preserve">1 facilitador por cada 20 jóvenes por comunidad
 5 sesiones
Refrigerio, materiales y/o conectividad </t>
  </si>
  <si>
    <t>340 hombres y mujeres 
15 -24 años (70%mujeres)</t>
  </si>
  <si>
    <r>
      <rPr>
        <i/>
        <sz val="8"/>
        <color rgb="FF000000"/>
        <rFont val="Arial"/>
        <family val="2"/>
      </rPr>
      <t>Gobiernos Locales</t>
    </r>
    <r>
      <rPr>
        <sz val="8"/>
        <color rgb="FF000000"/>
        <rFont val="Arial"/>
        <family val="2"/>
      </rPr>
      <t xml:space="preserve">
Empresa privada</t>
    </r>
  </si>
  <si>
    <t>204 hombres y mujeres 
18 -24 años (70%mujeres)</t>
  </si>
  <si>
    <t>Se asumen que estarán dentro de los personas de A2.5, por tanto no se coloca para evitar doble conteo</t>
  </si>
  <si>
    <t>Se asumen que estarán dentro de los personas de A3.2, por tanto no se coloca para evitar doble conteo</t>
  </si>
  <si>
    <t>Socios especializados en emprendimiento</t>
  </si>
  <si>
    <r>
      <rPr>
        <sz val="7"/>
        <color rgb="FF000000"/>
        <rFont val="Times New Roman"/>
        <family val="1"/>
      </rPr>
      <t xml:space="preserve"> </t>
    </r>
    <r>
      <rPr>
        <i/>
        <sz val="8"/>
        <color rgb="FF000000"/>
        <rFont val="Arial"/>
        <family val="2"/>
      </rPr>
      <t>Identificados socios especializados en emprendimiento para promoción de emprendimientos locales</t>
    </r>
    <r>
      <rPr>
        <sz val="8"/>
        <color rgb="FF000000"/>
        <rFont val="Arial"/>
        <family val="1"/>
      </rPr>
      <t xml:space="preserve">
Legislación favorable al emprendimiento durante y después de la pandemia
 Normas de género que limitan la participación de mujeres en actividades para generación de ingresos. </t>
    </r>
  </si>
  <si>
    <t>Mujeres jóvenes y adultas tienen tareas domésticas y de cuidado que limitan su tiempo para participar en actividades del proyecto
 Convenio firmado con Ministerio de Trabajo
El cambio de roles de género dentro de las familias (mujeres generando recursos), podría generar VBG.</t>
  </si>
  <si>
    <r>
      <rPr>
        <i/>
        <sz val="8"/>
        <color rgb="FF000000"/>
        <rFont val="Arial"/>
        <family val="2"/>
      </rPr>
      <t>1 facilitador por cada 25 jóvenes por comunidad</t>
    </r>
    <r>
      <rPr>
        <sz val="8"/>
        <color rgb="FF000000"/>
        <rFont val="Arial"/>
        <family val="2"/>
      </rPr>
      <t xml:space="preserve">
10 sesiones
 Refrigerio, materiales y/o conectividad   </t>
    </r>
  </si>
  <si>
    <r>
      <rPr>
        <i/>
        <sz val="8"/>
        <color rgb="FF000000"/>
        <rFont val="Arial"/>
        <family val="2"/>
      </rPr>
      <t>Gobiernos Locales</t>
    </r>
    <r>
      <rPr>
        <sz val="8"/>
        <color rgb="FF000000"/>
        <rFont val="Arial"/>
        <family val="2"/>
      </rPr>
      <t xml:space="preserve">
Cooperativas de ahorro y créditos locales</t>
    </r>
  </si>
  <si>
    <r>
      <t xml:space="preserve">A 3.6 </t>
    </r>
    <r>
      <rPr>
        <sz val="8"/>
        <color theme="1"/>
        <rFont val="Arial"/>
        <family val="2"/>
      </rPr>
      <t>Conformación y fortalecimiento de redes locales y provinciales y clubes de adolescentes y jóvenes para impulsar su empoderamiento económico </t>
    </r>
  </si>
  <si>
    <t xml:space="preserve"> 5 sesiones, una red por provincia</t>
  </si>
  <si>
    <t>100 hombres y mujeres 
18 -24 años (70%mujeres)</t>
  </si>
  <si>
    <r>
      <rPr>
        <i/>
        <sz val="8"/>
        <color rgb="FF000000"/>
        <rFont val="Arial"/>
        <family val="2"/>
      </rPr>
      <t>Gobiernos Locales</t>
    </r>
    <r>
      <rPr>
        <sz val="8"/>
        <color rgb="FF000000"/>
        <rFont val="Arial"/>
        <family val="2"/>
      </rPr>
      <t xml:space="preserve">
Redes de empoderamiento económico</t>
    </r>
  </si>
  <si>
    <t>dentificar grupos de ahorro locales</t>
  </si>
  <si>
    <r>
      <rPr>
        <sz val="7"/>
        <color rgb="FF000000"/>
        <rFont val="Times New Roman"/>
        <family val="1"/>
      </rPr>
      <t xml:space="preserve"> </t>
    </r>
    <r>
      <rPr>
        <i/>
        <sz val="8"/>
        <color rgb="FF000000"/>
        <rFont val="Arial"/>
        <family val="2"/>
      </rPr>
      <t>Identificación de socios locales sector privado y garantes de derechos para la promoción del empoderamiento económico</t>
    </r>
  </si>
  <si>
    <r>
      <t>A 3.7</t>
    </r>
    <r>
      <rPr>
        <sz val="8"/>
        <color theme="1"/>
        <rFont val="Arial"/>
        <family val="2"/>
      </rPr>
      <t xml:space="preserve"> Impulsar y bindar asistencia técnica emprendimientos con enfoque de cadena de valor, género y sostenibilidad medioambiental, lideradas por niñas y jóvenes, para garantizar la generación y acceso a medios de vida. </t>
    </r>
  </si>
  <si>
    <t>20 emprendimientos en total 
Socio experto para facilitación de 6 sesiones de asistencia técnica por emprendimiento.  2 anuales por emprendimiento</t>
  </si>
  <si>
    <t>100 hombres y mujeres 
 18-24 años (70% mujeres)</t>
  </si>
  <si>
    <t>Planes de Negocio desarrollados en base a cadenas de valor y oportunidades identificadas 
Identificados socios especializados en cada área de emprendimiento para brindar asesoría técnica pertinente
Resistencia al liderazgo de mujeres en las iniciativas de emprendimiento</t>
  </si>
  <si>
    <r>
      <t xml:space="preserve">A 3.9 </t>
    </r>
    <r>
      <rPr>
        <sz val="8"/>
        <color theme="1"/>
        <rFont val="Arial"/>
        <family val="2"/>
      </rPr>
      <t>Implementar o impulsar programas de empleabilidad de la mano del sector privado, público y ONG. </t>
    </r>
    <r>
      <rPr>
        <sz val="8"/>
        <color theme="1"/>
        <rFont val="Times New Roman"/>
        <family val="1"/>
      </rPr>
      <t> </t>
    </r>
  </si>
  <si>
    <r>
      <t xml:space="preserve">A 3.8 </t>
    </r>
    <r>
      <rPr>
        <sz val="8"/>
        <color theme="1"/>
        <rFont val="Arial"/>
        <family val="2"/>
      </rPr>
      <t>Asignar capital semilla y otras alternativas de financiamiento para impulsar emprendimientos. </t>
    </r>
  </si>
  <si>
    <t>Gobiernos Locales</t>
  </si>
  <si>
    <r>
      <t>E</t>
    </r>
    <r>
      <rPr>
        <i/>
        <sz val="8"/>
        <color rgb="FF000000"/>
        <rFont val="Arial"/>
        <family val="2"/>
      </rPr>
      <t>mpresa Privada</t>
    </r>
    <r>
      <rPr>
        <sz val="8"/>
        <color rgb="FF000000"/>
        <rFont val="Arial"/>
        <family val="2"/>
      </rPr>
      <t xml:space="preserve">
Socios especializados en emprendimiento</t>
    </r>
  </si>
  <si>
    <r>
      <rPr>
        <i/>
        <sz val="8"/>
        <color rgb="FF000000"/>
        <rFont val="Arial"/>
        <family val="2"/>
      </rPr>
      <t>Emprendimientos individuales y/o colectivos deben demostrar planes de inversión claros</t>
    </r>
    <r>
      <rPr>
        <sz val="8"/>
        <color rgb="FF000000"/>
        <rFont val="Arial"/>
        <family val="2"/>
      </rPr>
      <t xml:space="preserve">
Resistencia a mujeres controlen recursos</t>
    </r>
  </si>
  <si>
    <t xml:space="preserve">20 emprendimientos en total </t>
  </si>
  <si>
    <t>4 participante por comunidad, estipendio para participación, estipendio mensual por 6 meses</t>
  </si>
  <si>
    <t>68hombres y mujeres 
 18-24 años (70% mujeres)</t>
  </si>
  <si>
    <r>
      <t>A</t>
    </r>
    <r>
      <rPr>
        <i/>
        <sz val="8"/>
        <color rgb="FF000000"/>
        <rFont val="Arial"/>
        <family val="2"/>
      </rPr>
      <t>cuerdos firmados con sector privado
La situación del país complica aún más las oportunidades de empleabilidad</t>
    </r>
    <r>
      <rPr>
        <sz val="8"/>
        <color rgb="FF000000"/>
        <rFont val="Arial"/>
        <family val="2"/>
      </rPr>
      <t xml:space="preserve">
Falta de interés de los proveedores sector privado, público y ONG para participar en el proyecto</t>
    </r>
  </si>
  <si>
    <t>R4</t>
  </si>
  <si>
    <r>
      <t>A 4.1.</t>
    </r>
    <r>
      <rPr>
        <sz val="8"/>
        <color theme="1"/>
        <rFont val="Arial"/>
        <family val="2"/>
      </rPr>
      <t xml:space="preserve"> Generar asocios entre organizaciones de la sociedad civil y movimientos liderados por adolescentes y jóvenes, para la promoción de la igualdad de género. </t>
    </r>
  </si>
  <si>
    <r>
      <t>A 4.2.</t>
    </r>
    <r>
      <rPr>
        <sz val="8"/>
        <color theme="1"/>
        <rFont val="Arial"/>
        <family val="2"/>
      </rPr>
      <t xml:space="preserve"> Fortalecer la estructura y las prácticas organizaciones de organizaciones de la sociedad civil de niñas, adolescentes y mujeres con enfoque transformador de género e inclusión. </t>
    </r>
  </si>
  <si>
    <r>
      <rPr>
        <i/>
        <sz val="8"/>
        <color rgb="FF000000"/>
        <rFont val="Arial"/>
        <family val="2"/>
      </rPr>
      <t>1 facilitador por cada 12 jóvenes por comunidad</t>
    </r>
    <r>
      <rPr>
        <sz val="8"/>
        <color rgb="FF000000"/>
        <rFont val="Arial"/>
        <family val="2"/>
      </rPr>
      <t xml:space="preserve">
 10 sesiones 
Refrigerio, materiales y/o conectividad </t>
    </r>
  </si>
  <si>
    <r>
      <rPr>
        <i/>
        <sz val="8"/>
        <color rgb="FF000000"/>
        <rFont val="Arial"/>
        <family val="2"/>
      </rPr>
      <t>1 facilitador por cada 12 jóvenes por comunidad</t>
    </r>
    <r>
      <rPr>
        <sz val="8"/>
        <color rgb="FF000000"/>
        <rFont val="Arial"/>
        <family val="2"/>
      </rPr>
      <t xml:space="preserve">
 8 sesiones ()
Refrigerio, materiales y/o conectividad </t>
    </r>
  </si>
  <si>
    <t>VENTANAS</t>
  </si>
  <si>
    <t>SIMIATUG</t>
  </si>
  <si>
    <r>
      <t>A 1.1.</t>
    </r>
    <r>
      <rPr>
        <sz val="8"/>
        <color theme="1"/>
        <rFont val="Arial"/>
        <family val="2"/>
      </rPr>
      <t xml:space="preserve"> Sesiones de capacitación a adolescentes y jóvenes mujeres activistas para que incrementen sus habilidades fundamentales como: Autoestima; Sexo-Género; Liderazgo; Gestión de riesgo; Resiliencia y prevención de VBG; Resiliencia; comunicación para la incidencia; DDSS/ DDRR; Proyectos Comunitarios; Activismo. A través de la metodología de Escuelas de Liderazgo. Se incluirá un módulo para fortalecer las capacidades de las niñas y adolescentes sobre la importancia de reducción de riesgos y la resiliencia a la emergencia climática. </t>
    </r>
  </si>
  <si>
    <r>
      <t>A 1.2.</t>
    </r>
    <r>
      <rPr>
        <sz val="8"/>
        <color theme="1"/>
        <rFont val="Arial"/>
        <family val="2"/>
      </rPr>
      <t xml:space="preserve"> Sesiones de capacitación a adolescentes y jóvenes hombres para que incrementen sus habilidades fundamentales y se conviertan en aliados de la igualdad de género a través de la metodología de Campeones por el Cambio. </t>
    </r>
  </si>
  <si>
    <r>
      <t>A 1.3.</t>
    </r>
    <r>
      <rPr>
        <sz val="8"/>
        <color theme="1"/>
        <rFont val="Arial"/>
        <family val="2"/>
      </rPr>
      <t xml:space="preserve"> Conformación y consolidación de grupos impulsores y comités de trabajo locales del movimiento de adolescentes y jóvenes activistas por la igualdad de género y la inclusión. En el mismo participan mujeres y hombres de: </t>
    </r>
    <r>
      <rPr>
        <i/>
        <sz val="8"/>
        <color theme="1"/>
        <rFont val="Arial"/>
        <family val="2"/>
      </rPr>
      <t>Escuelas de Liderazgo, Campeones por el Cambio y clubs de adolescentes</t>
    </r>
  </si>
  <si>
    <r>
      <t>A 1.4.</t>
    </r>
    <r>
      <rPr>
        <sz val="8"/>
        <color theme="1" tint="0.14999847407452621"/>
        <rFont val="Arial"/>
        <family val="2"/>
      </rPr>
      <t xml:space="preserve"> Comités de adolescentes conforman redes juveniles junto con integrantes de clubs; y diseñan planes de trabajo de los capítulos locales del movimiento de adolescentes y jóvenes activistas por la igualdad de género y la inclusión; e inciden con actores clave, mediante el protagonismo de las adolescentes mujeres. (</t>
    </r>
    <r>
      <rPr>
        <i/>
        <sz val="8"/>
        <color theme="1" tint="0.14999847407452621"/>
        <rFont val="Arial"/>
        <family val="2"/>
      </rPr>
      <t xml:space="preserve">Se consideran actores claves: Autoridades de Gobierno Locales, Autoridades y Funcionarios de Ministerio de Salud, Ministerio de Educación, Ministerio de Inclusión Económica y Social, miembros de Consejos Cantonales, y Organizaciones de la Sociedad Civil). </t>
    </r>
  </si>
  <si>
    <r>
      <t>A 1.5.</t>
    </r>
    <r>
      <rPr>
        <sz val="8"/>
        <color theme="1"/>
        <rFont val="Arial"/>
        <family val="2"/>
      </rPr>
      <t xml:space="preserve"> Implementación de acciones del plan de trabajo, liderado por adolescentes y jóvenes activistas por la igualdad de género y la inclusión, particularmente mujeres. Se incluye sesiones de fortalecimiento de habilidades de comunicación asertiva y digitales de las adolescentes y jóvenes activistas para la elaboración de productos comunicacionales (videos) y la implementación de mensajes claves sobre protección frente a violencias que serán socializados por WhatsApp, SMS, y Facebook, que aporten a la consecución del Plan de acción.</t>
    </r>
  </si>
  <si>
    <r>
      <t>A 1.6.</t>
    </r>
    <r>
      <rPr>
        <sz val="8"/>
        <color theme="1"/>
        <rFont val="Arial"/>
        <family val="2"/>
      </rPr>
      <t xml:space="preserve"> Impulsar espacios de participación de niñas y jóvenes mujeres a nivel local, nacional, regional e internacional. Esto incluye espacios de aprendizaje entre participantes del programa en Plan Bolivia.</t>
    </r>
  </si>
  <si>
    <r>
      <t>A 2.1.</t>
    </r>
    <r>
      <rPr>
        <sz val="8"/>
        <color theme="1"/>
        <rFont val="Arial"/>
        <family val="2"/>
      </rPr>
      <t xml:space="preserve"> Conformación y fortalecimiento de clubes y redes de adolescentes y jóvenes.  </t>
    </r>
  </si>
  <si>
    <r>
      <t>A 2.2.</t>
    </r>
    <r>
      <rPr>
        <sz val="8"/>
        <color theme="1"/>
        <rFont val="Arial"/>
        <family val="2"/>
      </rPr>
      <t xml:space="preserve"> Talleres de capacitación sobre protección, DSDR, VBG prevención del embarazo adolescente, autoprotección frente a violencia sexual, resiliencia dirigida a adolescentes.  </t>
    </r>
  </si>
  <si>
    <r>
      <t>A 2.3.</t>
    </r>
    <r>
      <rPr>
        <sz val="8"/>
        <color theme="1"/>
        <rFont val="Arial"/>
        <family val="2"/>
      </rPr>
      <t xml:space="preserve"> Resonancias lideradas por clubs para promoción de protección y prevención de violencia en cada comunidad y en las escuelas de las comunidades.  </t>
    </r>
  </si>
  <si>
    <r>
      <t>A 2.4.</t>
    </r>
    <r>
      <rPr>
        <sz val="8"/>
        <color theme="1"/>
        <rFont val="Arial"/>
        <family val="2"/>
      </rPr>
      <t xml:space="preserve"> Sensibilización a prestadores de servicios de SSR y protección para promover servicios amigables con la adolescencia, sensibles al género y la edad.</t>
    </r>
  </si>
  <si>
    <r>
      <t xml:space="preserve">A 2.5 </t>
    </r>
    <r>
      <rPr>
        <sz val="8"/>
        <color theme="1"/>
        <rFont val="Arial"/>
        <family val="2"/>
      </rPr>
      <t>Facilitar acceso a servicio de salud amigables con la adolescencia</t>
    </r>
  </si>
  <si>
    <r>
      <t>A 2.6.</t>
    </r>
    <r>
      <rPr>
        <sz val="8"/>
        <color theme="1"/>
        <rFont val="Arial"/>
        <family val="2"/>
      </rPr>
      <t xml:space="preserve"> Capacitación y sensibilización a padres, madres y cuidadores, personas voluntarias y otros miembros de la comunidad sobre patrones culturales no sexistas y protección de la niñez.</t>
    </r>
  </si>
  <si>
    <r>
      <rPr>
        <b/>
        <sz val="8"/>
        <color theme="1"/>
        <rFont val="Arial"/>
        <family val="2"/>
      </rPr>
      <t>A 2.7</t>
    </r>
    <r>
      <rPr>
        <sz val="8"/>
        <color theme="1"/>
        <rFont val="Arial"/>
        <family val="2"/>
      </rPr>
      <t>. Conformación de Mecanismos Comunitarios de Protección de NNA y vinculación con las Mesas Interseccionales</t>
    </r>
  </si>
  <si>
    <r>
      <t>A 2.9.</t>
    </r>
    <r>
      <rPr>
        <sz val="8"/>
        <color theme="1"/>
        <rFont val="Arial"/>
        <family val="2"/>
      </rPr>
      <t xml:space="preserve"> Capacitación a padres, hombres jóvenes, en la participación e involucramiento de padres y hombres en el DPI, desde la gestación, paternidad activa.  </t>
    </r>
  </si>
  <si>
    <r>
      <t>A 2.8.</t>
    </r>
    <r>
      <rPr>
        <sz val="8"/>
        <color theme="1"/>
        <rFont val="Arial"/>
        <family val="2"/>
      </rPr>
      <t xml:space="preserve"> Capacitación a madres, padres y personas cuidadoras en educación nutricional y prácticas clave de alimentación a niñas y niños menores de 5 años. Campaña de alimentación nutritiva en formato digital para redes, WP y radio.</t>
    </r>
  </si>
  <si>
    <t>% de adolescentes y jóvenes mujeres saben dónde, cómo y cuándo reportar una situación de violencia y sienten respaldo por instituciones garantes de derechos.   
% de niños, niñas, adolescentes y jóvenes que toman decisiones informadas sobre su salud sexual y reproductiva. 
Grado en que los organismos encargados de hacer cumplir la ley y otros servicios aliados contribuyen eficazmente al sistema de protección de la niñez y la familia según su mandato 
% de madres, padres y personas cuidadoras que conocen prácticas claves de protección y crianza positiva de infantes, niñas y niños.</t>
  </si>
  <si>
    <t>Colaboradores</t>
  </si>
  <si>
    <t>Este diario de resultados (o outcome mapping) por socio es una herramienta a través de la cual cada CO registra, con su socio, cambios en algunas de sus habilidades. Este diario enumera los marcadores de progreso de acuerdo con las siguientes categorías: "expect to see", "like to see" y "love to see". El diario se basa en la evaluación inicial del socio y en una evaluación conjunta de capacidades y necesidades al inicio del programa</t>
  </si>
  <si>
    <t>Diario de resultados (o outcome mapping)</t>
  </si>
  <si>
    <t># de nuevas sinergias de acción o complementariedad(es) con Actores de la Cooperación No Gubernamental (ACNG) y actores de la sociedad civil</t>
  </si>
  <si>
    <t># de organizaciones asociadas que, en el tercer año, alcanzan al menos el 50% de las expectativas [definidas en el diario de resultados], y en el quinto año, el 100% de las expectativas y el 20% de los deseos</t>
  </si>
  <si>
    <t># de organizaciones asociadas que, en el tercer año, alcanzan al menos el 50% de las expectativas [definidas en el diario de resultados], y en el quinto año, el 100% de las expectativas y el 20% de los deseos
# de nuevas sinergias de acción o complementariedad(es) con Actores de la Cooperación No Gubernamental (ACNG) y actores de la sociedad civil</t>
  </si>
  <si>
    <t>A2</t>
  </si>
  <si>
    <t>MARCO LOGICO ECUADOR DGD 2022-2026</t>
  </si>
  <si>
    <t>Actividades</t>
  </si>
  <si>
    <t xml:space="preserve">     Lógica de intervención</t>
  </si>
  <si>
    <t xml:space="preserve">Baseline </t>
  </si>
  <si>
    <t>Target</t>
  </si>
  <si>
    <r>
      <rPr>
        <b/>
        <sz val="10"/>
        <color rgb="FF000000"/>
        <rFont val="Arial"/>
        <family val="2"/>
      </rPr>
      <t>Impacto</t>
    </r>
    <r>
      <rPr>
        <sz val="10"/>
        <color rgb="FF000000"/>
        <rFont val="Arial"/>
        <family val="2"/>
      </rPr>
      <t xml:space="preserve">
La igualdad de genero y los derechos de la ninez son plenamente efectivos</t>
    </r>
  </si>
  <si>
    <r>
      <rPr>
        <b/>
        <sz val="9"/>
        <color rgb="FF000000"/>
        <rFont val="Arial"/>
        <family val="2"/>
      </rPr>
      <t>Objectivo Especifico</t>
    </r>
    <r>
      <rPr>
        <sz val="9"/>
        <color rgb="FF000000"/>
        <rFont val="Arial"/>
        <family val="2"/>
      </rPr>
      <t xml:space="preserve">
Adolescentes y jóvenes, en particular adolescentes y mujeres jóvenes, mejoran sus oportunidades de empoderamiento socio cultural y económico, en entornos más resilientes y libres de violencia en comunidades rurales de Bolívar y Los Ríos, en Ecuador</t>
    </r>
  </si>
  <si>
    <r>
      <rPr>
        <b/>
        <sz val="9"/>
        <color rgb="FF000000"/>
        <rFont val="Arial"/>
        <family val="2"/>
      </rPr>
      <t xml:space="preserve">Resultado 1
</t>
    </r>
    <r>
      <rPr>
        <sz val="9"/>
        <color rgb="FF000000"/>
        <rFont val="Arial"/>
        <family val="2"/>
      </rPr>
      <t>Las adolescentes y jóvenes (15- 24 años) aumentan sus capacidades fundamentales necesarias para actuar como impulsoras eficaces del cambio en consonancia con los derechos humanos, la igualdad de género y la inclusión.</t>
    </r>
  </si>
  <si>
    <r>
      <t xml:space="preserve">Resultado 2
</t>
    </r>
    <r>
      <rPr>
        <sz val="9"/>
        <color theme="1"/>
        <rFont val="Arial"/>
        <family val="2"/>
      </rPr>
      <t>Los entornos familiares y comunitarios asumen su rol a favor de la protección de niñas, niños, adolescentes y jóvenes (10-24 años), particularmente frente a la violencia basada en género, el embarazo precoz y la uniones tempranas y forzadas.</t>
    </r>
    <r>
      <rPr>
        <sz val="9"/>
        <color rgb="FF000000"/>
        <rFont val="Calibri"/>
        <family val="2"/>
      </rPr>
      <t> </t>
    </r>
  </si>
  <si>
    <r>
      <t xml:space="preserve">Resultado 3 
</t>
    </r>
    <r>
      <rPr>
        <sz val="9"/>
        <color theme="1"/>
        <rFont val="Arial"/>
        <family val="2"/>
      </rPr>
      <t>Adolescentes y jóvenes, especialmente mujeres (16-24), desarrollan habilidades para ejercer su autonomía económica, ya sea a través de empleo asalariado o trabajo por cuenta propia.</t>
    </r>
  </si>
  <si>
    <r>
      <t>A 1.1.</t>
    </r>
    <r>
      <rPr>
        <sz val="9"/>
        <color theme="1"/>
        <rFont val="Arial"/>
        <family val="2"/>
      </rPr>
      <t xml:space="preserve"> Sesiones de capacitación a adolescentes y jóvenes mujeres activistas para que incrementen sus habilidades fundamentales como: Autoestima; Sexo-Género; Liderazgo; Gestión de riesgo; Resiliencia y prevención de VBG; Resiliencia; comunicación para la incidencia; DDSS/ DDRR; Proyectos Comunitarios; Activismo. A través de la metodología de Escuelas de Liderazgo. Se incluirá un módulo para fortalecer las capacidades de las niñas y adolescentes sobre la importancia de reducción de riesgos y la resiliencia a la emergencia climática. </t>
    </r>
  </si>
  <si>
    <r>
      <t>A 1.2.</t>
    </r>
    <r>
      <rPr>
        <sz val="9"/>
        <color theme="1"/>
        <rFont val="Arial"/>
        <family val="2"/>
      </rPr>
      <t xml:space="preserve"> Sesiones de capacitación a adolescentes y jóvenes hombres para que incrementen sus habilidades fundamentales y se conviertan en aliados de la igualdad de género a través de la metodología de Campeones por el Cambio. </t>
    </r>
  </si>
  <si>
    <r>
      <rPr>
        <i/>
        <sz val="9"/>
        <color rgb="FF000000"/>
        <rFont val="Arial"/>
        <family val="2"/>
      </rPr>
      <t>Identificación de adolescentes y jóvenes; Riesgo de estigma o violencia por participar en actividades del proyecto;</t>
    </r>
    <r>
      <rPr>
        <sz val="9"/>
        <color rgb="FF000000"/>
        <rFont val="Arial"/>
        <family val="2"/>
      </rPr>
      <t xml:space="preserve"> Estereotipos que generan resistencia para promover masculinidades positivas</t>
    </r>
  </si>
  <si>
    <r>
      <t>A 1.3.</t>
    </r>
    <r>
      <rPr>
        <sz val="9"/>
        <color theme="1"/>
        <rFont val="Arial"/>
        <family val="2"/>
      </rPr>
      <t xml:space="preserve"> Conformación y consolidación de grupos impulsores y comités de trabajo locales del movimiento de adolescentes y jóvenes activistas por la igualdad de género y la inclusión. En el mismo participan mujeres y hombres de: </t>
    </r>
    <r>
      <rPr>
        <i/>
        <sz val="9"/>
        <color theme="1"/>
        <rFont val="Arial"/>
        <family val="2"/>
      </rPr>
      <t>Escuelas de Liderazgo, Campeones por el Cambio y clubs de adolescentes</t>
    </r>
  </si>
  <si>
    <r>
      <rPr>
        <i/>
        <sz val="9"/>
        <color rgb="FF000000"/>
        <rFont val="Arial"/>
        <family val="2"/>
      </rPr>
      <t>Jóvenes capacitados/as en</t>
    </r>
    <r>
      <rPr>
        <sz val="9"/>
        <color theme="1"/>
        <rFont val="Times New Roman"/>
        <family val="1"/>
      </rPr>
      <t xml:space="preserve"> </t>
    </r>
    <r>
      <rPr>
        <i/>
        <sz val="9"/>
        <color rgb="FF000000"/>
        <rFont val="Arial"/>
        <family val="2"/>
      </rPr>
      <t xml:space="preserve">igualdad de género; Las normas sociales y culturales establecen diferentes roles y expectativas para hombres y mujeres y limitan participación de NNA.  Resistencia de hombres frente al liderazgo de mujeres. </t>
    </r>
  </si>
  <si>
    <r>
      <t>A 1.4.</t>
    </r>
    <r>
      <rPr>
        <sz val="9"/>
        <color theme="1" tint="0.14999847407452621"/>
        <rFont val="Arial"/>
        <family val="2"/>
      </rPr>
      <t xml:space="preserve"> Comités de adolescentes conforman redes juveniles junto con integrantes de clubs; y diseñan planes de trabajo de los capítulos locales del movimiento de adolescentes y jóvenes activistas por la igualdad de género y la inclusión; e inciden con actores clave, mediante el protagonismo de las adolescentes mujeres. (</t>
    </r>
    <r>
      <rPr>
        <i/>
        <sz val="9"/>
        <color theme="1" tint="0.14999847407452621"/>
        <rFont val="Arial"/>
        <family val="2"/>
      </rPr>
      <t xml:space="preserve">Se consideran actores claves: Autoridades de Gobierno Locales, Autoridades y Funcionarios de Ministerio de Salud, Ministerio de Educación, Ministerio de Inclusión Económica y Social, miembros de Consejos Cantonales, y Organizaciones de la Sociedad Civil). </t>
    </r>
  </si>
  <si>
    <r>
      <t>A 1.5.</t>
    </r>
    <r>
      <rPr>
        <sz val="9"/>
        <color theme="1"/>
        <rFont val="Arial"/>
        <family val="2"/>
      </rPr>
      <t xml:space="preserve"> Implementación de acciones del plan de trabajo, liderado por adolescentes y jóvenes activistas por la igualdad de género y la inclusión, particularmente mujeres. Se incluye sesiones de fortalecimiento de habilidades de comunicación asertiva y digitales de las adolescentes y jóvenes activistas para la elaboración de productos comunicacionales (videos) y la implementación de mensajes claves sobre protección frente a violencias que serán socializados por WhatsApp, SMS, y Facebook, que aporten a la consecución del Plan de acción.</t>
    </r>
  </si>
  <si>
    <r>
      <t>J</t>
    </r>
    <r>
      <rPr>
        <i/>
        <sz val="9"/>
        <color rgb="FF000000"/>
        <rFont val="Arial"/>
        <family val="2"/>
      </rPr>
      <t>óvenes capacitados para liderar iniciativas</t>
    </r>
    <r>
      <rPr>
        <sz val="9"/>
        <color rgb="FF000000"/>
        <rFont val="Arial"/>
        <family val="2"/>
      </rPr>
      <t>; Resistencia de las familias de NNA activistas para su participación en espacios de incidencia. Mapeo de actores claves para acciones de incidencia; Jóvenes con habilidades fortalecidas en incidencia;Metodologías desarrolladas para acompañamiento a movimientos juveniles</t>
    </r>
  </si>
  <si>
    <r>
      <t>A 1.6.</t>
    </r>
    <r>
      <rPr>
        <sz val="9"/>
        <color theme="1"/>
        <rFont val="Arial"/>
        <family val="2"/>
      </rPr>
      <t xml:space="preserve"> Impulsar espacios de participación de niñas y jóvenes mujeres a nivel local, nacional, regional e internacional. Esto incluye espacios de aprendizaje entre participantes del programa en Plan Bolivia.</t>
    </r>
  </si>
  <si>
    <r>
      <rPr>
        <i/>
        <sz val="9"/>
        <color rgb="FF000000"/>
        <rFont val="Arial"/>
        <family val="2"/>
      </rPr>
      <t>Transporte, alojamiento, alimentación y/o conectividad para participación</t>
    </r>
    <r>
      <rPr>
        <sz val="9"/>
        <color rgb="FF000000"/>
        <rFont val="Arial"/>
        <family val="2"/>
      </rPr>
      <t xml:space="preserve">
1 facilitador sobre gestión de proyectos y movilización de recursos</t>
    </r>
  </si>
  <si>
    <r>
      <rPr>
        <i/>
        <sz val="9"/>
        <color rgb="FF000000"/>
        <rFont val="Arial"/>
        <family val="2"/>
      </rPr>
      <t xml:space="preserve">Identificación de adolescentes y jóvenes cómo representante del movimiento </t>
    </r>
    <r>
      <rPr>
        <sz val="9"/>
        <color rgb="FF000000"/>
        <rFont val="Arial"/>
        <family val="2"/>
      </rPr>
      <t xml:space="preserve">
 Normas sociales que limitan el apoyo y oportunidades de participación de activistas, particularmente mujeres, jóvenes y/o indígenas. </t>
    </r>
  </si>
  <si>
    <r>
      <t>A 2.1.</t>
    </r>
    <r>
      <rPr>
        <sz val="9"/>
        <color theme="1"/>
        <rFont val="Arial"/>
        <family val="2"/>
      </rPr>
      <t xml:space="preserve"> Conformación y fortalecimiento de clubes y redes de adolescentes y jóvenes.  </t>
    </r>
  </si>
  <si>
    <r>
      <t>A 2.2.</t>
    </r>
    <r>
      <rPr>
        <sz val="9"/>
        <color theme="1"/>
        <rFont val="Arial"/>
        <family val="2"/>
      </rPr>
      <t xml:space="preserve"> Talleres de capacitación sobre protección, DSDR, VBG prevención del embarazo adolescente, autoprotección frente a violencia sexual, resiliencia dirigida a adolescentes.  </t>
    </r>
  </si>
  <si>
    <r>
      <rPr>
        <i/>
        <sz val="9"/>
        <color rgb="FF000000"/>
        <rFont val="Arial"/>
        <family val="2"/>
      </rPr>
      <t>1 facilitador por cada 20 jóvenes un club por cada comunidad</t>
    </r>
    <r>
      <rPr>
        <sz val="9"/>
        <color rgb="FF000000"/>
        <rFont val="Arial"/>
        <family val="2"/>
      </rPr>
      <t xml:space="preserve">
Redes de promotores Juveniles, 4 encuentros en el año.
Refrigerio, materiales y/o conectividad   </t>
    </r>
  </si>
  <si>
    <r>
      <t>A 2.3.</t>
    </r>
    <r>
      <rPr>
        <sz val="9"/>
        <color theme="1"/>
        <rFont val="Arial"/>
        <family val="2"/>
      </rPr>
      <t xml:space="preserve"> Resonancias lideradas por clubs para promoción de protección y prevención de violencia en cada comunidad y en las escuelas de las comunidades.  </t>
    </r>
  </si>
  <si>
    <r>
      <t>Familias, Líderes, Garantes de derechos</t>
    </r>
    <r>
      <rPr>
        <i/>
        <sz val="9"/>
        <color rgb="FF000000"/>
        <rFont val="Arial"/>
        <family val="2"/>
      </rPr>
      <t xml:space="preserve"> </t>
    </r>
  </si>
  <si>
    <r>
      <t>A 2.4.</t>
    </r>
    <r>
      <rPr>
        <sz val="9"/>
        <color theme="1"/>
        <rFont val="Arial"/>
        <family val="2"/>
      </rPr>
      <t xml:space="preserve"> Sensibilización a prestadores de servicios de SSR y protección para promover servicios amigables con la adolescencia, sensibles al género y la edad.</t>
    </r>
  </si>
  <si>
    <r>
      <rPr>
        <sz val="9"/>
        <color rgb="FF000000"/>
        <rFont val="Times New Roman"/>
        <family val="1"/>
      </rPr>
      <t xml:space="preserve"> </t>
    </r>
    <r>
      <rPr>
        <i/>
        <sz val="9"/>
        <color rgb="FF000000"/>
        <rFont val="Arial"/>
        <family val="2"/>
      </rPr>
      <t>1 facilitador experto para 20 personas</t>
    </r>
    <r>
      <rPr>
        <sz val="9"/>
        <color rgb="FF000000"/>
        <rFont val="Arial"/>
        <family val="2"/>
      </rPr>
      <t xml:space="preserve">
 Refrigerio, materiales y/o conectividad   2 sesiones por, por año por Zona.</t>
    </r>
  </si>
  <si>
    <r>
      <t xml:space="preserve">A 2.5 </t>
    </r>
    <r>
      <rPr>
        <sz val="9"/>
        <color theme="1"/>
        <rFont val="Arial"/>
        <family val="2"/>
      </rPr>
      <t>Facilitar acceso a servicio de salud amigables con la adolescencia</t>
    </r>
  </si>
  <si>
    <r>
      <t>A 2.6.</t>
    </r>
    <r>
      <rPr>
        <sz val="9"/>
        <color theme="1"/>
        <rFont val="Arial"/>
        <family val="2"/>
      </rPr>
      <t xml:space="preserve"> Capacitación y sensibilización a padres, madres y cuidadores, personas voluntarias y otros miembros de la comunidad sobre patrones culturales no sexistas y protección de la niñez.</t>
    </r>
  </si>
  <si>
    <r>
      <t>G</t>
    </r>
    <r>
      <rPr>
        <i/>
        <sz val="9"/>
        <color rgb="FF000000"/>
        <rFont val="Arial"/>
        <family val="2"/>
      </rPr>
      <t>arantes de derechos</t>
    </r>
  </si>
  <si>
    <r>
      <rPr>
        <sz val="9"/>
        <color rgb="FF000000"/>
        <rFont val="Times New Roman"/>
        <family val="1"/>
      </rPr>
      <t xml:space="preserve"> </t>
    </r>
    <r>
      <rPr>
        <i/>
        <sz val="9"/>
        <color rgb="FF000000"/>
        <rFont val="Arial"/>
        <family val="2"/>
      </rPr>
      <t>Identificación de padres, madres y personas cuidadoras</t>
    </r>
    <r>
      <rPr>
        <sz val="9"/>
        <color rgb="FF000000"/>
        <rFont val="Arial"/>
        <family val="2"/>
      </rPr>
      <t xml:space="preserve">
Normas sociales de género, limitan la participación de madres</t>
    </r>
  </si>
  <si>
    <r>
      <rPr>
        <b/>
        <sz val="9"/>
        <color theme="1"/>
        <rFont val="Arial"/>
        <family val="2"/>
      </rPr>
      <t>A 2.7</t>
    </r>
    <r>
      <rPr>
        <sz val="9"/>
        <color theme="1"/>
        <rFont val="Arial"/>
        <family val="2"/>
      </rPr>
      <t>. Conformación de Mecanismos Comunitarios de Protección de NNA y vinculación con las Mesas Interseccionales</t>
    </r>
  </si>
  <si>
    <r>
      <rPr>
        <i/>
        <sz val="9"/>
        <color theme="1" tint="0.14999847407452621"/>
        <rFont val="Arial"/>
        <family val="2"/>
      </rPr>
      <t>1 facilitador por cada 5 personas</t>
    </r>
    <r>
      <rPr>
        <sz val="9"/>
        <color theme="1" tint="0.14999847407452621"/>
        <rFont val="Arial"/>
        <family val="2"/>
      </rPr>
      <t xml:space="preserve">
Refrigerio, materiales y/o conectividad   reunión mensual </t>
    </r>
  </si>
  <si>
    <r>
      <t xml:space="preserve">85 </t>
    </r>
    <r>
      <rPr>
        <sz val="9"/>
        <color theme="1" tint="0.14999847407452621"/>
        <rFont val="Arial"/>
        <family val="2"/>
      </rPr>
      <t>adolescente, jóvenes, Padres, madres, personas cuidadoras y voluntarios comunitarios</t>
    </r>
  </si>
  <si>
    <r>
      <t>-</t>
    </r>
    <r>
      <rPr>
        <sz val="9"/>
        <color rgb="FF000000"/>
        <rFont val="Times New Roman"/>
        <family val="1"/>
      </rPr>
      <t xml:space="preserve">       </t>
    </r>
    <r>
      <rPr>
        <i/>
        <sz val="9"/>
        <color rgb="FF000000"/>
        <rFont val="Arial"/>
        <family val="2"/>
      </rPr>
      <t>Líderes comunitarios</t>
    </r>
  </si>
  <si>
    <r>
      <t>Identificados las instituciones garantes de derechos en cada provincia y cómo se pueden vincular los mecanismos de protección</t>
    </r>
    <r>
      <rPr>
        <i/>
        <sz val="9"/>
        <color rgb="FF000000"/>
        <rFont val="Calibri"/>
        <family val="2"/>
      </rPr>
      <t xml:space="preserve"> </t>
    </r>
  </si>
  <si>
    <r>
      <t>A 2.8.</t>
    </r>
    <r>
      <rPr>
        <sz val="9"/>
        <color theme="1"/>
        <rFont val="Arial"/>
        <family val="2"/>
      </rPr>
      <t xml:space="preserve"> Capacitación a madres, padres y personas cuidadoras en educación nutricional y prácticas clave de alimentación a niñas y niños menores de 5 años. Campaña de alimentación nutritiva en formato digital para redes, WP y radio.</t>
    </r>
  </si>
  <si>
    <r>
      <t>255 padres</t>
    </r>
    <r>
      <rPr>
        <sz val="9"/>
        <color theme="1" tint="0.14999847407452621"/>
        <rFont val="Arial"/>
        <family val="2"/>
      </rPr>
      <t>, madres, personas cuidadoras y voluntarios comunitarios (particularmente adolescentes y jóvenes)</t>
    </r>
  </si>
  <si>
    <r>
      <rPr>
        <i/>
        <sz val="9"/>
        <color rgb="FF000000"/>
        <rFont val="Arial"/>
        <family val="2"/>
      </rPr>
      <t>Convenio firmado con el Ministerio de Inclusión Económica y Social</t>
    </r>
    <r>
      <rPr>
        <sz val="9"/>
        <color rgb="FF000000"/>
        <rFont val="Arial"/>
        <family val="2"/>
      </rPr>
      <t xml:space="preserve">
Normas sociales y culturales y roles establecidos de género limitan la participación de padres.</t>
    </r>
  </si>
  <si>
    <r>
      <t>A 2.9.</t>
    </r>
    <r>
      <rPr>
        <sz val="9"/>
        <color theme="1"/>
        <rFont val="Arial"/>
        <family val="2"/>
      </rPr>
      <t xml:space="preserve"> Capacitación a padres, hombres jóvenes, en la participación e involucramiento de padres y hombres en el DPI, desde la gestación, paternidad activa.  </t>
    </r>
  </si>
  <si>
    <r>
      <t>170 padres</t>
    </r>
    <r>
      <rPr>
        <sz val="9"/>
        <color theme="1" tint="0.14999847407452621"/>
        <rFont val="Arial"/>
        <family val="2"/>
      </rPr>
      <t>, y voluntarios (particularmente adolescentes y jóvenes hombres)</t>
    </r>
  </si>
  <si>
    <r>
      <rPr>
        <i/>
        <sz val="9"/>
        <color rgb="FF000000"/>
        <rFont val="Arial"/>
        <family val="2"/>
      </rPr>
      <t>Identificación de padres</t>
    </r>
    <r>
      <rPr>
        <sz val="9"/>
        <color rgb="FF000000"/>
        <rFont val="Arial"/>
        <family val="2"/>
      </rPr>
      <t xml:space="preserve">
Normas sociales y culturales y roles establecidos de género limitan la participación de padres en temas de paternidad</t>
    </r>
  </si>
  <si>
    <r>
      <t xml:space="preserve">A 3.1 </t>
    </r>
    <r>
      <rPr>
        <sz val="9"/>
        <color theme="1"/>
        <rFont val="Arial"/>
        <family val="2"/>
      </rPr>
      <t>Desarrollo de análisis de cadenas de valor, con un enfoque de sostenibilidad medioambiental /emprendimientos verdes y género para identificar necesidades de capacitación. </t>
    </r>
  </si>
  <si>
    <r>
      <t>-</t>
    </r>
    <r>
      <rPr>
        <sz val="9"/>
        <color rgb="FF000000"/>
        <rFont val="Times New Roman"/>
        <family val="1"/>
      </rPr>
      <t xml:space="preserve">       </t>
    </r>
    <r>
      <rPr>
        <i/>
        <sz val="9"/>
        <color rgb="FF000000"/>
        <rFont val="Arial"/>
        <family val="2"/>
      </rPr>
      <t>1 consultor externo</t>
    </r>
  </si>
  <si>
    <r>
      <t>I</t>
    </r>
    <r>
      <rPr>
        <i/>
        <sz val="9"/>
        <color rgb="FF000000"/>
        <rFont val="Arial"/>
        <family val="2"/>
      </rPr>
      <t>dentificadas actores claves para levantamiento de información</t>
    </r>
    <r>
      <rPr>
        <sz val="9"/>
        <color rgb="FF000000"/>
        <rFont val="Arial"/>
        <family val="2"/>
      </rPr>
      <t xml:space="preserve">
dentificación de posibles cadenas de valor</t>
    </r>
  </si>
  <si>
    <r>
      <t xml:space="preserve">A 3.2 </t>
    </r>
    <r>
      <rPr>
        <sz val="9"/>
        <color theme="1"/>
        <rFont val="Arial"/>
        <family val="2"/>
      </rPr>
      <t>Capacitar a adolescentes y jóvenes en habilidades blandas para el emprendimiento y el empleo.</t>
    </r>
  </si>
  <si>
    <r>
      <t>I</t>
    </r>
    <r>
      <rPr>
        <i/>
        <sz val="9"/>
        <color rgb="FF000000"/>
        <rFont val="Arial"/>
        <family val="2"/>
      </rPr>
      <t xml:space="preserve">dentificación de las habilidades blandas </t>
    </r>
  </si>
  <si>
    <r>
      <t xml:space="preserve">A 3.3 </t>
    </r>
    <r>
      <rPr>
        <sz val="9"/>
        <color theme="1"/>
        <rFont val="Arial"/>
        <family val="2"/>
      </rPr>
      <t>Capacitar a adolescentes y jóvenes en habilidades técnicas para el emprendimiento sostenible</t>
    </r>
  </si>
  <si>
    <r>
      <rPr>
        <i/>
        <sz val="9"/>
        <color rgb="FF000000"/>
        <rFont val="Arial"/>
        <family val="2"/>
      </rPr>
      <t>1 facilitador por cada 12 jóvenes por comunidad</t>
    </r>
    <r>
      <rPr>
        <sz val="9"/>
        <color rgb="FF000000"/>
        <rFont val="Arial"/>
        <family val="2"/>
      </rPr>
      <t xml:space="preserve">
 10 sesiones 
Refrigerio, materiales y/o conectividad </t>
    </r>
  </si>
  <si>
    <r>
      <rPr>
        <i/>
        <sz val="9"/>
        <color rgb="FF000000"/>
        <rFont val="Arial"/>
        <family val="2"/>
      </rPr>
      <t>Gobiernos Locales</t>
    </r>
    <r>
      <rPr>
        <sz val="9"/>
        <color rgb="FF000000"/>
        <rFont val="Arial"/>
        <family val="2"/>
      </rPr>
      <t xml:space="preserve">
Empresa privada</t>
    </r>
  </si>
  <si>
    <r>
      <rPr>
        <sz val="9"/>
        <color rgb="FF000000"/>
        <rFont val="Times New Roman"/>
        <family val="1"/>
      </rPr>
      <t xml:space="preserve"> </t>
    </r>
    <r>
      <rPr>
        <i/>
        <sz val="9"/>
        <color rgb="FF000000"/>
        <rFont val="Arial"/>
        <family val="2"/>
      </rPr>
      <t>Identificados socios especializados en emprendimiento para promoción de emprendimientos locales</t>
    </r>
    <r>
      <rPr>
        <sz val="9"/>
        <color rgb="FF000000"/>
        <rFont val="Arial"/>
        <family val="1"/>
      </rPr>
      <t xml:space="preserve">
Legislación favorable al emprendimiento durante y después de la pandemia
 Normas de género que limitan la participación de mujeres en actividades para generación de ingresos. </t>
    </r>
  </si>
  <si>
    <r>
      <t xml:space="preserve">A 3.4 </t>
    </r>
    <r>
      <rPr>
        <sz val="9"/>
        <color theme="1"/>
        <rFont val="Arial"/>
        <family val="2"/>
      </rPr>
      <t>Capacitar a adolescentes y jóvenes en habilidades técnicas para el empleo</t>
    </r>
  </si>
  <si>
    <r>
      <rPr>
        <i/>
        <sz val="9"/>
        <color rgb="FF000000"/>
        <rFont val="Arial"/>
        <family val="2"/>
      </rPr>
      <t>1 facilitador por cada 12 jóvenes por comunidad</t>
    </r>
    <r>
      <rPr>
        <sz val="9"/>
        <color rgb="FF000000"/>
        <rFont val="Arial"/>
        <family val="2"/>
      </rPr>
      <t xml:space="preserve">
 8 sesiones ()
Refrigerio, materiales y/o conectividad </t>
    </r>
  </si>
  <si>
    <r>
      <t xml:space="preserve">A 3.5 </t>
    </r>
    <r>
      <rPr>
        <sz val="9"/>
        <color theme="1"/>
        <rFont val="Arial"/>
        <family val="2"/>
      </rPr>
      <t>Capacitar a adolescentes y jóvenes en habilidades para el ahorro</t>
    </r>
  </si>
  <si>
    <r>
      <rPr>
        <i/>
        <sz val="9"/>
        <color rgb="FF000000"/>
        <rFont val="Arial"/>
        <family val="2"/>
      </rPr>
      <t>1 facilitador por cada 25 jóvenes por comunidad</t>
    </r>
    <r>
      <rPr>
        <sz val="9"/>
        <color rgb="FF000000"/>
        <rFont val="Arial"/>
        <family val="2"/>
      </rPr>
      <t xml:space="preserve">
10 sesiones
 Refrigerio, materiales y/o conectividad   </t>
    </r>
  </si>
  <si>
    <r>
      <rPr>
        <i/>
        <sz val="9"/>
        <color rgb="FF000000"/>
        <rFont val="Arial"/>
        <family val="2"/>
      </rPr>
      <t>Gobiernos Locales</t>
    </r>
    <r>
      <rPr>
        <sz val="9"/>
        <color rgb="FF000000"/>
        <rFont val="Arial"/>
        <family val="2"/>
      </rPr>
      <t xml:space="preserve">
Cooperativas de ahorro y créditos locales</t>
    </r>
  </si>
  <si>
    <r>
      <t xml:space="preserve">A 3.6 </t>
    </r>
    <r>
      <rPr>
        <sz val="9"/>
        <color theme="1"/>
        <rFont val="Arial"/>
        <family val="2"/>
      </rPr>
      <t>Conformación y fortalecimiento de redes locales y provinciales y clubes de adolescentes y jóvenes para impulsar su empoderamiento económico </t>
    </r>
  </si>
  <si>
    <r>
      <rPr>
        <i/>
        <sz val="9"/>
        <color rgb="FF000000"/>
        <rFont val="Arial"/>
        <family val="2"/>
      </rPr>
      <t>Gobiernos Locales</t>
    </r>
    <r>
      <rPr>
        <sz val="9"/>
        <color rgb="FF000000"/>
        <rFont val="Arial"/>
        <family val="2"/>
      </rPr>
      <t xml:space="preserve">
Redes de empoderamiento económico</t>
    </r>
  </si>
  <si>
    <r>
      <rPr>
        <sz val="9"/>
        <color rgb="FF000000"/>
        <rFont val="Times New Roman"/>
        <family val="1"/>
      </rPr>
      <t xml:space="preserve"> </t>
    </r>
    <r>
      <rPr>
        <i/>
        <sz val="9"/>
        <color rgb="FF000000"/>
        <rFont val="Arial"/>
        <family val="2"/>
      </rPr>
      <t>Identificación de socios locales sector privado y garantes de derechos para la promoción del empoderamiento económico</t>
    </r>
  </si>
  <si>
    <r>
      <t>A 3.7</t>
    </r>
    <r>
      <rPr>
        <sz val="9"/>
        <color theme="1"/>
        <rFont val="Arial"/>
        <family val="2"/>
      </rPr>
      <t xml:space="preserve"> Impulsar y bindar asistencia técnica emprendimientos con enfoque de cadena de valor, género y sostenibilidad medioambiental, lideradas por niñas y jóvenes, para garantizar la generación y acceso a medios de vida. </t>
    </r>
  </si>
  <si>
    <r>
      <t xml:space="preserve">A 3.8 </t>
    </r>
    <r>
      <rPr>
        <sz val="9"/>
        <color theme="1"/>
        <rFont val="Arial"/>
        <family val="2"/>
      </rPr>
      <t>Asignar capital semilla y otras alternativas de financiamiento para impulsar emprendimientos. </t>
    </r>
  </si>
  <si>
    <r>
      <t>E</t>
    </r>
    <r>
      <rPr>
        <i/>
        <sz val="9"/>
        <color rgb="FF000000"/>
        <rFont val="Arial"/>
        <family val="2"/>
      </rPr>
      <t>mpresa Privada</t>
    </r>
    <r>
      <rPr>
        <sz val="9"/>
        <color rgb="FF000000"/>
        <rFont val="Arial"/>
        <family val="2"/>
      </rPr>
      <t xml:space="preserve">
Socios especializados en emprendimiento</t>
    </r>
  </si>
  <si>
    <r>
      <rPr>
        <i/>
        <sz val="9"/>
        <color rgb="FF000000"/>
        <rFont val="Arial"/>
        <family val="2"/>
      </rPr>
      <t>Emprendimientos individuales y/o colectivos deben demostrar planes de inversión claros</t>
    </r>
    <r>
      <rPr>
        <sz val="9"/>
        <color rgb="FF000000"/>
        <rFont val="Arial"/>
        <family val="2"/>
      </rPr>
      <t xml:space="preserve">
Resistencia a mujeres controlen recursos</t>
    </r>
  </si>
  <si>
    <r>
      <t xml:space="preserve">A 3.9 </t>
    </r>
    <r>
      <rPr>
        <sz val="9"/>
        <color theme="1"/>
        <rFont val="Arial"/>
        <family val="2"/>
      </rPr>
      <t>Implementar o impulsar programas de empleabilidad de la mano del sector privado, público y ONG. </t>
    </r>
    <r>
      <rPr>
        <sz val="9"/>
        <color theme="1"/>
        <rFont val="Times New Roman"/>
        <family val="1"/>
      </rPr>
      <t> </t>
    </r>
  </si>
  <si>
    <r>
      <t>-</t>
    </r>
    <r>
      <rPr>
        <sz val="9"/>
        <color rgb="FF000000"/>
        <rFont val="Times New Roman"/>
        <family val="1"/>
      </rPr>
      <t xml:space="preserve">       </t>
    </r>
    <r>
      <rPr>
        <i/>
        <sz val="9"/>
        <color rgb="FF000000"/>
        <rFont val="Arial"/>
        <family val="2"/>
      </rPr>
      <t>Representantes del sector privado sensibilizado, sector público y ONG sensibilizados</t>
    </r>
  </si>
  <si>
    <r>
      <t>A</t>
    </r>
    <r>
      <rPr>
        <i/>
        <sz val="9"/>
        <color rgb="FF000000"/>
        <rFont val="Arial"/>
        <family val="2"/>
      </rPr>
      <t>cuerdos firmados con sector privado
La situación del país complica aún más las oportunidades de empleabilidad</t>
    </r>
    <r>
      <rPr>
        <sz val="9"/>
        <color rgb="FF000000"/>
        <rFont val="Arial"/>
        <family val="2"/>
      </rPr>
      <t xml:space="preserve">
Falta de interés de los proveedores sector privado, público y ONG para participar en el proyecto</t>
    </r>
  </si>
  <si>
    <r>
      <t>A 4.1.</t>
    </r>
    <r>
      <rPr>
        <sz val="9"/>
        <color theme="1"/>
        <rFont val="Arial"/>
        <family val="2"/>
      </rPr>
      <t xml:space="preserve"> Generar asocios entre organizaciones de la sociedad civil y movimientos liderados por adolescentes y jóvenes, para la promoción de la igualdad de género. </t>
    </r>
  </si>
  <si>
    <r>
      <t>-</t>
    </r>
    <r>
      <rPr>
        <sz val="9"/>
        <color rgb="FF000000"/>
        <rFont val="Times New Roman"/>
        <family val="1"/>
      </rPr>
      <t xml:space="preserve">       </t>
    </r>
    <r>
      <rPr>
        <i/>
        <sz val="9"/>
        <color rgb="FF000000"/>
        <rFont val="Arial"/>
        <family val="2"/>
      </rPr>
      <t>Refrigerio, materiales y/o conectividad para reuniones</t>
    </r>
  </si>
  <si>
    <r>
      <t>-</t>
    </r>
    <r>
      <rPr>
        <sz val="9"/>
        <color rgb="FF000000"/>
        <rFont val="Times New Roman"/>
        <family val="1"/>
      </rPr>
      <t xml:space="preserve">       </t>
    </r>
    <r>
      <rPr>
        <i/>
        <sz val="9"/>
        <color rgb="FF000000"/>
        <rFont val="Arial"/>
        <family val="2"/>
      </rPr>
      <t>OSC de mujeres y feministas</t>
    </r>
  </si>
  <si>
    <r>
      <rPr>
        <i/>
        <sz val="9"/>
        <color rgb="FF000000"/>
        <rFont val="Arial"/>
        <family val="2"/>
      </rPr>
      <t>Mapeo de OSC lideradas por mujeres y feministas, a nivel local y nacional, para promover alianzas.</t>
    </r>
    <r>
      <rPr>
        <sz val="9"/>
        <color rgb="FF000000"/>
        <rFont val="Arial"/>
        <family val="2"/>
      </rPr>
      <t xml:space="preserve">
Cultura adulto-centrista que limita la participación y asocio de jóvenes con OSC lideradas por adult@s 
 Falta de interés de las OSC para participar en las actividades del proyecto</t>
    </r>
  </si>
  <si>
    <r>
      <t>A 4.2.</t>
    </r>
    <r>
      <rPr>
        <sz val="9"/>
        <color theme="1"/>
        <rFont val="Arial"/>
        <family val="2"/>
      </rPr>
      <t xml:space="preserve"> Fortalecer la estructura y las prácticas organizaciones de organizaciones de la sociedad civil de niñas, adolescentes y mujeres con enfoque transformador de género e inclusión. </t>
    </r>
  </si>
  <si>
    <r>
      <t>-</t>
    </r>
    <r>
      <rPr>
        <sz val="9"/>
        <color rgb="FF000000"/>
        <rFont val="Times New Roman"/>
        <family val="1"/>
      </rPr>
      <t xml:space="preserve">       </t>
    </r>
    <r>
      <rPr>
        <i/>
        <sz val="9"/>
        <color rgb="FF000000"/>
        <rFont val="Arial"/>
        <family val="2"/>
      </rPr>
      <t>Apoyo legal para la formalización del movimiento liderado por adolescentes y jóvenes</t>
    </r>
  </si>
  <si>
    <r>
      <t>-</t>
    </r>
    <r>
      <rPr>
        <sz val="9"/>
        <color rgb="FF000000"/>
        <rFont val="Times New Roman"/>
        <family val="1"/>
      </rPr>
      <t xml:space="preserve">       </t>
    </r>
    <r>
      <rPr>
        <i/>
        <sz val="9"/>
        <color rgb="FF000000"/>
        <rFont val="Arial"/>
        <family val="2"/>
      </rPr>
      <t>OSC lideradas por NAJ</t>
    </r>
  </si>
  <si>
    <r>
      <rPr>
        <i/>
        <sz val="9"/>
        <color rgb="FF000000"/>
        <rFont val="Arial"/>
        <family val="2"/>
      </rPr>
      <t>Identificación de adolescentes y jóvenes;</t>
    </r>
    <r>
      <rPr>
        <sz val="9"/>
        <color rgb="FF000000"/>
        <rFont val="Arial"/>
        <family val="2"/>
      </rPr>
      <t xml:space="preserve">
Limitado apoyo de padres, madres y líderes comunitarios hacia movimientos liderados por NNA
Marco legal para la promoción de OSC</t>
    </r>
  </si>
  <si>
    <r>
      <rPr>
        <b/>
        <sz val="9"/>
        <color theme="1"/>
        <rFont val="Arial"/>
        <family val="2"/>
      </rPr>
      <t xml:space="preserve">Resultado 4
</t>
    </r>
    <r>
      <rPr>
        <sz val="9"/>
        <color theme="1"/>
        <rFont val="Arial"/>
        <family val="2"/>
      </rPr>
      <t>Los socios desarrollan u fortalecen capacidades organizacionales y se involucran en acciones conjuntas con otros actores de la Cooperación Belga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</si>
</sst>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48" x14ac:knownFonts="1">
    <font>
      <sz val="11"/>
      <color theme="1"/>
      <name val="Calibri"/>
      <family val="2"/>
      <scheme val="minor"/>
    </font>
    <font>
      <sz val="11"/>
      <color rgb="FF000000"/>
      <name val="Calibri"/>
      <family val="2"/>
    </font>
    <font>
      <sz val="11"/>
      <color rgb="FFFF0000"/>
      <name val="Calibri"/>
      <family val="2"/>
      <scheme val="minor"/>
    </font>
    <font>
      <sz val="11"/>
      <color rgb="FF000000"/>
      <name val="Calibri"/>
      <family val="2"/>
      <scheme val="minor"/>
    </font>
    <font>
      <sz val="12"/>
      <color theme="1"/>
      <name val="Times New Roman"/>
      <family val="1"/>
    </font>
    <font>
      <i/>
      <sz val="8"/>
      <color theme="1"/>
      <name val="Arial"/>
      <family val="2"/>
    </font>
    <font>
      <b/>
      <i/>
      <sz val="8"/>
      <color theme="1"/>
      <name val="Arial"/>
      <family val="2"/>
    </font>
    <font>
      <sz val="8"/>
      <color rgb="FF000000"/>
      <name val="Arial"/>
      <family val="2"/>
    </font>
    <font>
      <i/>
      <sz val="8"/>
      <color rgb="FF000000"/>
      <name val="Arial"/>
      <family val="2"/>
    </font>
    <font>
      <sz val="8"/>
      <color theme="1"/>
      <name val="Arial"/>
      <family val="2"/>
    </font>
    <font>
      <sz val="8"/>
      <color theme="1"/>
      <name val="Times New Roman"/>
      <family val="1"/>
    </font>
    <font>
      <b/>
      <sz val="8"/>
      <color theme="1"/>
      <name val="Arial"/>
      <family val="2"/>
    </font>
    <font>
      <sz val="7"/>
      <color rgb="FF000000"/>
      <name val="Times New Roman"/>
      <family val="1"/>
    </font>
    <font>
      <i/>
      <sz val="10"/>
      <color rgb="FF000000"/>
      <name val="Calibri"/>
      <family val="2"/>
    </font>
    <font>
      <sz val="11"/>
      <color rgb="FF201F1E"/>
      <name val="Calibri"/>
      <family val="2"/>
      <scheme val="minor"/>
    </font>
    <font>
      <sz val="10"/>
      <color theme="1"/>
      <name val="Arial"/>
      <family val="2"/>
    </font>
    <font>
      <b/>
      <sz val="10"/>
      <color theme="1"/>
      <name val="Arial"/>
      <family val="2"/>
    </font>
    <font>
      <sz val="11"/>
      <name val="Calibri"/>
      <family val="2"/>
      <scheme val="minor"/>
    </font>
    <font>
      <sz val="11"/>
      <color theme="1"/>
      <name val="Calibri"/>
      <family val="2"/>
      <scheme val="minor"/>
    </font>
    <font>
      <i/>
      <sz val="8"/>
      <color theme="1" tint="0.14999847407452621"/>
      <name val="Arial"/>
      <family val="2"/>
    </font>
    <font>
      <sz val="8"/>
      <color rgb="FF000000"/>
      <name val="Arial"/>
      <family val="1"/>
    </font>
    <font>
      <b/>
      <sz val="8"/>
      <color theme="1" tint="0.14999847407452621"/>
      <name val="Arial"/>
      <family val="2"/>
    </font>
    <font>
      <sz val="8"/>
      <color theme="1" tint="0.14999847407452621"/>
      <name val="Arial"/>
      <family val="2"/>
    </font>
    <font>
      <i/>
      <sz val="10"/>
      <color rgb="FF000000"/>
      <name val="Arial"/>
      <family val="2"/>
    </font>
    <font>
      <b/>
      <i/>
      <sz val="7"/>
      <color theme="1"/>
      <name val="Arial"/>
      <family val="2"/>
    </font>
    <font>
      <b/>
      <sz val="11"/>
      <color rgb="FFFA7D00"/>
      <name val="Calibri"/>
      <family val="2"/>
      <scheme val="minor"/>
    </font>
    <font>
      <sz val="20"/>
      <color theme="4"/>
      <name val="Veneer"/>
      <family val="3"/>
    </font>
    <font>
      <sz val="11"/>
      <color theme="0"/>
      <name val="Calibri"/>
      <family val="2"/>
      <scheme val="minor"/>
    </font>
    <font>
      <sz val="9"/>
      <color rgb="FF000000"/>
      <name val="Arial"/>
      <family val="2"/>
    </font>
    <font>
      <b/>
      <sz val="9"/>
      <color rgb="FF000000"/>
      <name val="Arial"/>
      <family val="2"/>
    </font>
    <font>
      <sz val="10"/>
      <color rgb="FF000000"/>
      <name val="Arial"/>
      <family val="2"/>
    </font>
    <font>
      <b/>
      <sz val="10"/>
      <color rgb="FF000000"/>
      <name val="Arial"/>
      <family val="2"/>
    </font>
    <font>
      <b/>
      <i/>
      <sz val="9"/>
      <name val="Arial"/>
      <family val="2"/>
    </font>
    <font>
      <i/>
      <sz val="9"/>
      <color rgb="FF000000"/>
      <name val="Arial"/>
      <family val="2"/>
    </font>
    <font>
      <i/>
      <sz val="9"/>
      <color rgb="FFA6A6A6"/>
      <name val="Arial"/>
      <family val="2"/>
    </font>
    <font>
      <sz val="9"/>
      <color theme="1"/>
      <name val="Arial"/>
      <family val="2"/>
    </font>
    <font>
      <b/>
      <sz val="9"/>
      <color theme="1"/>
      <name val="Arial"/>
      <family val="2"/>
    </font>
    <font>
      <sz val="9"/>
      <color rgb="FF000000"/>
      <name val="Calibri"/>
      <family val="2"/>
    </font>
    <font>
      <b/>
      <sz val="9"/>
      <color rgb="FFFA7D00"/>
      <name val="Calibri"/>
      <family val="2"/>
      <scheme val="minor"/>
    </font>
    <font>
      <b/>
      <i/>
      <sz val="9"/>
      <color theme="1"/>
      <name val="Arial"/>
      <family val="2"/>
    </font>
    <font>
      <i/>
      <sz val="9"/>
      <color theme="1"/>
      <name val="Arial"/>
      <family val="2"/>
    </font>
    <font>
      <sz val="9"/>
      <color theme="1"/>
      <name val="Times New Roman"/>
      <family val="1"/>
    </font>
    <font>
      <b/>
      <sz val="9"/>
      <color theme="1" tint="0.14999847407452621"/>
      <name val="Arial"/>
      <family val="2"/>
    </font>
    <font>
      <sz val="9"/>
      <color theme="1" tint="0.14999847407452621"/>
      <name val="Arial"/>
      <family val="2"/>
    </font>
    <font>
      <i/>
      <sz val="9"/>
      <color theme="1" tint="0.14999847407452621"/>
      <name val="Arial"/>
      <family val="2"/>
    </font>
    <font>
      <sz val="9"/>
      <color rgb="FF000000"/>
      <name val="Arial"/>
      <family val="1"/>
    </font>
    <font>
      <sz val="9"/>
      <color rgb="FF000000"/>
      <name val="Times New Roman"/>
      <family val="1"/>
    </font>
    <font>
      <i/>
      <sz val="9"/>
      <color rgb="FF000000"/>
      <name val="Calibri"/>
      <family val="2"/>
    </font>
  </fonts>
  <fills count="16">
    <fill>
      <patternFill patternType="none"/>
    </fill>
    <fill>
      <patternFill patternType="gray125"/>
    </fill>
    <fill>
      <patternFill patternType="solid">
        <fgColor rgb="FFE2EFDA"/>
        <bgColor indexed="64"/>
      </patternFill>
    </fill>
    <fill>
      <patternFill patternType="solid">
        <fgColor theme="9" tint="0.59999389629810485"/>
        <bgColor indexed="64"/>
      </patternFill>
    </fill>
    <fill>
      <patternFill patternType="solid">
        <fgColor rgb="FFF2F2F2"/>
        <bgColor indexed="64"/>
      </patternFill>
    </fill>
    <fill>
      <patternFill patternType="solid">
        <fgColor rgb="FFFFFFFF"/>
        <bgColor indexed="64"/>
      </patternFill>
    </fill>
    <fill>
      <patternFill patternType="solid">
        <fgColor rgb="FFA6A6A6"/>
        <bgColor indexed="64"/>
      </patternFill>
    </fill>
    <fill>
      <patternFill patternType="solid">
        <fgColor rgb="FFD9E2F3"/>
        <bgColor indexed="64"/>
      </patternFill>
    </fill>
    <fill>
      <patternFill patternType="solid">
        <fgColor theme="2" tint="-0.249977111117893"/>
        <bgColor indexed="64"/>
      </patternFill>
    </fill>
    <fill>
      <patternFill patternType="solid">
        <fgColor theme="1" tint="0.499984740745262"/>
        <bgColor indexed="64"/>
      </patternFill>
    </fill>
    <fill>
      <patternFill patternType="solid">
        <fgColor theme="0"/>
        <bgColor indexed="64"/>
      </patternFill>
    </fill>
    <fill>
      <patternFill patternType="solid">
        <fgColor rgb="FFFFFF00"/>
        <bgColor indexed="64"/>
      </patternFill>
    </fill>
    <fill>
      <patternFill patternType="solid">
        <fgColor rgb="FFF2F2F2"/>
      </patternFill>
    </fill>
    <fill>
      <patternFill patternType="solid">
        <fgColor theme="8" tint="0.39997558519241921"/>
        <bgColor indexed="65"/>
      </patternFill>
    </fill>
    <fill>
      <patternFill patternType="solid">
        <fgColor theme="8" tint="0.39997558519241921"/>
        <bgColor indexed="64"/>
      </patternFill>
    </fill>
    <fill>
      <patternFill patternType="solid">
        <fgColor theme="0" tint="-4.9989318521683403E-2"/>
        <bgColor indexed="64"/>
      </patternFill>
    </fill>
  </fills>
  <borders count="71">
    <border>
      <left/>
      <right/>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rgb="FF000000"/>
      </right>
      <top style="medium">
        <color indexed="64"/>
      </top>
      <bottom/>
      <diagonal/>
    </border>
    <border>
      <left/>
      <right style="medium">
        <color indexed="64"/>
      </right>
      <top/>
      <bottom/>
      <diagonal/>
    </border>
    <border>
      <left/>
      <right style="medium">
        <color rgb="FF000000"/>
      </right>
      <top/>
      <bottom style="medium">
        <color indexed="64"/>
      </bottom>
      <diagonal/>
    </border>
    <border>
      <left style="medium">
        <color indexed="64"/>
      </left>
      <right/>
      <top/>
      <bottom/>
      <diagonal/>
    </border>
    <border>
      <left style="medium">
        <color rgb="FF000000"/>
      </left>
      <right style="medium">
        <color rgb="FF000000"/>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diagonal/>
    </border>
    <border>
      <left style="medium">
        <color indexed="64"/>
      </left>
      <right style="medium">
        <color indexed="64"/>
      </right>
      <top style="medium">
        <color indexed="64"/>
      </top>
      <bottom/>
      <diagonal/>
    </border>
    <border>
      <left style="thin">
        <color rgb="FF7F7F7F"/>
      </left>
      <right style="thin">
        <color rgb="FF7F7F7F"/>
      </right>
      <top style="thin">
        <color rgb="FF7F7F7F"/>
      </top>
      <bottom style="thin">
        <color rgb="FF7F7F7F"/>
      </bottom>
      <diagonal/>
    </border>
    <border>
      <left style="medium">
        <color indexed="64"/>
      </left>
      <right style="medium">
        <color rgb="FF000000"/>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s>
  <cellStyleXfs count="5">
    <xf numFmtId="0" fontId="0" fillId="0" borderId="0"/>
    <xf numFmtId="9" fontId="18" fillId="0" borderId="0" applyFont="0" applyFill="0" applyBorder="0" applyAlignment="0" applyProtection="0"/>
    <xf numFmtId="164" fontId="18" fillId="0" borderId="0" applyFont="0" applyFill="0" applyBorder="0" applyAlignment="0" applyProtection="0"/>
    <xf numFmtId="0" fontId="25" fillId="12" borderId="59" applyNumberFormat="0" applyAlignment="0" applyProtection="0"/>
    <xf numFmtId="0" fontId="27" fillId="13" borderId="0" applyNumberFormat="0" applyBorder="0" applyAlignment="0" applyProtection="0"/>
  </cellStyleXfs>
  <cellXfs count="303">
    <xf numFmtId="0" fontId="0" fillId="0" borderId="0" xfId="0"/>
    <xf numFmtId="0" fontId="0" fillId="0" borderId="0" xfId="0" applyAlignment="1">
      <alignment wrapText="1"/>
    </xf>
    <xf numFmtId="0" fontId="0" fillId="0" borderId="0" xfId="0" applyAlignment="1">
      <alignment vertical="top" wrapText="1"/>
    </xf>
    <xf numFmtId="0" fontId="0" fillId="0" borderId="0" xfId="0" applyAlignment="1">
      <alignment horizontal="left" vertical="top" wrapText="1"/>
    </xf>
    <xf numFmtId="0" fontId="0" fillId="0" borderId="0" xfId="0" applyAlignment="1">
      <alignment horizontal="left" vertical="top"/>
    </xf>
    <xf numFmtId="0" fontId="2" fillId="0" borderId="0" xfId="0" applyFont="1" applyAlignment="1">
      <alignment wrapText="1"/>
    </xf>
    <xf numFmtId="0" fontId="2" fillId="0" borderId="0" xfId="0" applyFont="1" applyAlignment="1">
      <alignment horizontal="left" vertical="top" wrapText="1"/>
    </xf>
    <xf numFmtId="0" fontId="0" fillId="0" borderId="0" xfId="0" applyAlignment="1">
      <alignment vertical="top"/>
    </xf>
    <xf numFmtId="0" fontId="0" fillId="2" borderId="0" xfId="0" applyFill="1" applyAlignment="1">
      <alignment horizontal="left" vertical="top" wrapText="1"/>
    </xf>
    <xf numFmtId="0" fontId="1" fillId="0" borderId="0" xfId="0" applyFont="1" applyAlignment="1">
      <alignment vertical="top" wrapText="1"/>
    </xf>
    <xf numFmtId="0" fontId="3" fillId="0" borderId="0" xfId="0" applyFont="1" applyAlignment="1">
      <alignment wrapText="1"/>
    </xf>
    <xf numFmtId="0" fontId="3" fillId="0" borderId="0" xfId="0" applyFont="1" applyAlignment="1">
      <alignment vertical="top" wrapText="1"/>
    </xf>
    <xf numFmtId="0" fontId="3" fillId="2" borderId="0" xfId="0" applyFont="1" applyFill="1" applyAlignment="1">
      <alignment wrapText="1"/>
    </xf>
    <xf numFmtId="0" fontId="3" fillId="0" borderId="0" xfId="0" applyFont="1" applyAlignment="1">
      <alignment vertical="top"/>
    </xf>
    <xf numFmtId="0" fontId="3" fillId="0" borderId="0" xfId="0" applyFont="1" applyAlignment="1">
      <alignment horizontal="left" vertical="top"/>
    </xf>
    <xf numFmtId="0" fontId="2" fillId="0" borderId="0" xfId="0" applyFont="1" applyAlignment="1">
      <alignment vertical="top" wrapText="1"/>
    </xf>
    <xf numFmtId="0" fontId="2" fillId="0" borderId="0" xfId="0" applyFont="1" applyAlignment="1">
      <alignment vertical="top"/>
    </xf>
    <xf numFmtId="0" fontId="0" fillId="0" borderId="0" xfId="0" applyAlignment="1">
      <alignment vertical="center"/>
    </xf>
    <xf numFmtId="0" fontId="2" fillId="3" borderId="0" xfId="0" applyFont="1" applyFill="1" applyAlignment="1">
      <alignment wrapText="1"/>
    </xf>
    <xf numFmtId="0" fontId="6" fillId="6" borderId="1" xfId="0" applyFont="1" applyFill="1" applyBorder="1" applyAlignment="1">
      <alignment horizontal="justify" vertical="center" wrapText="1"/>
    </xf>
    <xf numFmtId="0" fontId="6" fillId="6" borderId="1" xfId="0" applyFont="1" applyFill="1" applyBorder="1" applyAlignment="1">
      <alignment horizontal="left" vertical="center" wrapText="1"/>
    </xf>
    <xf numFmtId="0" fontId="16" fillId="0" borderId="8" xfId="0" applyFont="1" applyBorder="1" applyAlignment="1">
      <alignment horizontal="right" vertical="center" wrapText="1"/>
    </xf>
    <xf numFmtId="0" fontId="16" fillId="0" borderId="7" xfId="0" applyFont="1" applyBorder="1" applyAlignment="1">
      <alignment horizontal="right" vertical="center"/>
    </xf>
    <xf numFmtId="0" fontId="17" fillId="0" borderId="0" xfId="0" applyFont="1" applyAlignment="1">
      <alignment vertical="center" wrapText="1"/>
    </xf>
    <xf numFmtId="0" fontId="17" fillId="0" borderId="0" xfId="0" applyFont="1" applyAlignment="1">
      <alignment horizontal="justify" vertical="center"/>
    </xf>
    <xf numFmtId="0" fontId="17" fillId="3" borderId="0" xfId="0" applyFont="1" applyFill="1" applyAlignment="1">
      <alignment vertical="top"/>
    </xf>
    <xf numFmtId="0" fontId="17" fillId="3" borderId="0" xfId="0" applyFont="1" applyFill="1" applyAlignment="1">
      <alignment horizontal="left" vertical="top" wrapText="1"/>
    </xf>
    <xf numFmtId="0" fontId="17" fillId="3" borderId="0" xfId="0" applyFont="1" applyFill="1" applyAlignment="1">
      <alignment vertical="top" wrapText="1"/>
    </xf>
    <xf numFmtId="0" fontId="17" fillId="3" borderId="0" xfId="0" applyFont="1" applyFill="1"/>
    <xf numFmtId="0" fontId="17" fillId="3" borderId="0" xfId="0" applyFont="1" applyFill="1" applyAlignment="1">
      <alignment horizontal="justify" vertical="center"/>
    </xf>
    <xf numFmtId="0" fontId="11" fillId="4" borderId="4" xfId="0" applyFont="1" applyFill="1" applyBorder="1" applyAlignment="1">
      <alignment vertical="center" wrapText="1"/>
    </xf>
    <xf numFmtId="0" fontId="6" fillId="6" borderId="4" xfId="0" applyFont="1" applyFill="1" applyBorder="1" applyAlignment="1">
      <alignment horizontal="left" vertical="center" wrapText="1"/>
    </xf>
    <xf numFmtId="0" fontId="0" fillId="0" borderId="0" xfId="0" applyAlignment="1">
      <alignment horizontal="center"/>
    </xf>
    <xf numFmtId="0" fontId="8" fillId="0" borderId="4" xfId="0" applyFont="1" applyBorder="1" applyAlignment="1">
      <alignment horizontal="left" vertical="center" wrapText="1" indent="2"/>
    </xf>
    <xf numFmtId="0" fontId="15" fillId="0" borderId="24" xfId="0" applyFont="1" applyBorder="1" applyAlignment="1">
      <alignment vertical="center" wrapText="1"/>
    </xf>
    <xf numFmtId="0" fontId="15" fillId="0" borderId="24" xfId="0" applyFont="1" applyBorder="1" applyAlignment="1">
      <alignment horizontal="right" vertical="center" wrapText="1"/>
    </xf>
    <xf numFmtId="0" fontId="15" fillId="5" borderId="24" xfId="0" applyFont="1" applyFill="1" applyBorder="1" applyAlignment="1">
      <alignment vertical="center" wrapText="1"/>
    </xf>
    <xf numFmtId="0" fontId="15" fillId="5" borderId="24" xfId="0" applyFont="1" applyFill="1" applyBorder="1" applyAlignment="1">
      <alignment horizontal="right" vertical="center" wrapText="1"/>
    </xf>
    <xf numFmtId="0" fontId="0" fillId="0" borderId="25" xfId="0" applyBorder="1" applyAlignment="1">
      <alignment horizontal="center"/>
    </xf>
    <xf numFmtId="0" fontId="0" fillId="0" borderId="27" xfId="0" applyBorder="1" applyAlignment="1">
      <alignment horizontal="center"/>
    </xf>
    <xf numFmtId="0" fontId="0" fillId="0" borderId="29" xfId="0" applyBorder="1" applyAlignment="1">
      <alignment horizontal="center"/>
    </xf>
    <xf numFmtId="0" fontId="15" fillId="0" borderId="30" xfId="0" applyFont="1" applyBorder="1" applyAlignment="1">
      <alignment vertical="center" wrapText="1"/>
    </xf>
    <xf numFmtId="0" fontId="15" fillId="0" borderId="30" xfId="0" applyFont="1" applyBorder="1" applyAlignment="1">
      <alignment horizontal="right" vertical="center" wrapText="1"/>
    </xf>
    <xf numFmtId="0" fontId="15" fillId="7" borderId="22" xfId="0" applyFont="1" applyFill="1" applyBorder="1" applyAlignment="1">
      <alignment horizontal="center" vertical="center" wrapText="1"/>
    </xf>
    <xf numFmtId="0" fontId="15" fillId="7" borderId="14" xfId="0" applyFont="1" applyFill="1" applyBorder="1" applyAlignment="1">
      <alignment horizontal="center" vertical="center" wrapText="1"/>
    </xf>
    <xf numFmtId="0" fontId="0" fillId="0" borderId="31" xfId="0" applyBorder="1" applyAlignment="1">
      <alignment horizontal="center"/>
    </xf>
    <xf numFmtId="0" fontId="15" fillId="0" borderId="32" xfId="0" applyFont="1" applyBorder="1" applyAlignment="1">
      <alignment vertical="center" wrapText="1"/>
    </xf>
    <xf numFmtId="0" fontId="15" fillId="0" borderId="32" xfId="0" applyFont="1" applyBorder="1" applyAlignment="1">
      <alignment horizontal="right" vertical="center" wrapText="1"/>
    </xf>
    <xf numFmtId="0" fontId="15" fillId="0" borderId="24" xfId="0" applyFont="1" applyBorder="1" applyAlignment="1">
      <alignment vertical="center"/>
    </xf>
    <xf numFmtId="0" fontId="15" fillId="0" borderId="24" xfId="0" applyFont="1" applyBorder="1" applyAlignment="1">
      <alignment horizontal="right" vertical="center"/>
    </xf>
    <xf numFmtId="0" fontId="15" fillId="5" borderId="26" xfId="0" applyFont="1" applyFill="1" applyBorder="1" applyAlignment="1">
      <alignment vertical="center" wrapText="1"/>
    </xf>
    <xf numFmtId="0" fontId="15" fillId="5" borderId="26" xfId="0" applyFont="1" applyFill="1" applyBorder="1" applyAlignment="1">
      <alignment horizontal="right" vertical="center" wrapText="1"/>
    </xf>
    <xf numFmtId="0" fontId="15" fillId="5" borderId="30" xfId="0" applyFont="1" applyFill="1" applyBorder="1" applyAlignment="1">
      <alignment vertical="center" wrapText="1"/>
    </xf>
    <xf numFmtId="0" fontId="15" fillId="0" borderId="30" xfId="0" applyFont="1" applyBorder="1" applyAlignment="1">
      <alignment vertical="center"/>
    </xf>
    <xf numFmtId="0" fontId="15" fillId="0" borderId="30" xfId="0" applyFont="1" applyBorder="1" applyAlignment="1">
      <alignment horizontal="right" vertical="center"/>
    </xf>
    <xf numFmtId="0" fontId="11" fillId="5" borderId="24" xfId="0" applyFont="1" applyFill="1" applyBorder="1" applyAlignment="1">
      <alignment vertical="center" wrapText="1"/>
    </xf>
    <xf numFmtId="0" fontId="0" fillId="0" borderId="24" xfId="0" applyBorder="1"/>
    <xf numFmtId="0" fontId="11" fillId="5" borderId="34" xfId="0" applyFont="1" applyFill="1" applyBorder="1" applyAlignment="1">
      <alignment vertical="center" wrapText="1"/>
    </xf>
    <xf numFmtId="0" fontId="0" fillId="0" borderId="34" xfId="0" applyBorder="1"/>
    <xf numFmtId="0" fontId="11" fillId="5" borderId="38" xfId="0" applyFont="1" applyFill="1" applyBorder="1" applyAlignment="1">
      <alignment vertical="center" wrapText="1"/>
    </xf>
    <xf numFmtId="0" fontId="8" fillId="5" borderId="38" xfId="0" applyFont="1" applyFill="1" applyBorder="1" applyAlignment="1">
      <alignment horizontal="left" vertical="center" wrapText="1" indent="2"/>
    </xf>
    <xf numFmtId="0" fontId="5" fillId="0" borderId="38" xfId="0" applyFont="1" applyBorder="1" applyAlignment="1">
      <alignment vertical="center" wrapText="1"/>
    </xf>
    <xf numFmtId="0" fontId="7" fillId="0" borderId="38" xfId="0" applyFont="1" applyBorder="1" applyAlignment="1">
      <alignment vertical="center" wrapText="1"/>
    </xf>
    <xf numFmtId="0" fontId="8" fillId="0" borderId="39" xfId="0" applyFont="1" applyBorder="1" applyAlignment="1">
      <alignment vertical="center" wrapText="1"/>
    </xf>
    <xf numFmtId="0" fontId="9" fillId="0" borderId="40" xfId="0" applyFont="1" applyBorder="1"/>
    <xf numFmtId="0" fontId="9" fillId="0" borderId="41" xfId="0" applyFont="1" applyBorder="1"/>
    <xf numFmtId="0" fontId="9" fillId="0" borderId="42" xfId="0" applyFont="1" applyBorder="1"/>
    <xf numFmtId="0" fontId="9" fillId="0" borderId="43" xfId="0" applyFont="1" applyBorder="1"/>
    <xf numFmtId="0" fontId="5" fillId="0" borderId="24" xfId="0" applyFont="1" applyBorder="1" applyAlignment="1">
      <alignment horizontal="left" vertical="center" wrapText="1"/>
    </xf>
    <xf numFmtId="0" fontId="7" fillId="0" borderId="24" xfId="0" applyFont="1" applyBorder="1" applyAlignment="1">
      <alignment horizontal="left" vertical="center" wrapText="1" indent="2"/>
    </xf>
    <xf numFmtId="0" fontId="9" fillId="0" borderId="24" xfId="0" applyFont="1" applyBorder="1"/>
    <xf numFmtId="0" fontId="5" fillId="0" borderId="34" xfId="0" applyFont="1" applyBorder="1" applyAlignment="1">
      <alignment horizontal="left" vertical="center" wrapText="1"/>
    </xf>
    <xf numFmtId="0" fontId="9" fillId="0" borderId="35" xfId="0" applyFont="1" applyBorder="1"/>
    <xf numFmtId="0" fontId="5" fillId="0" borderId="38" xfId="0" applyFont="1" applyBorder="1" applyAlignment="1">
      <alignment horizontal="left" vertical="center" wrapText="1"/>
    </xf>
    <xf numFmtId="0" fontId="7" fillId="0" borderId="38" xfId="0" applyFont="1" applyBorder="1" applyAlignment="1">
      <alignment horizontal="left" vertical="center" wrapText="1" indent="2"/>
    </xf>
    <xf numFmtId="0" fontId="9" fillId="0" borderId="38" xfId="0" applyFont="1" applyBorder="1"/>
    <xf numFmtId="0" fontId="9" fillId="0" borderId="44" xfId="0" applyFont="1" applyBorder="1" applyAlignment="1">
      <alignment wrapText="1"/>
    </xf>
    <xf numFmtId="0" fontId="8" fillId="0" borderId="34" xfId="0" applyFont="1" applyBorder="1" applyAlignment="1">
      <alignment horizontal="left" vertical="center" wrapText="1" indent="2"/>
    </xf>
    <xf numFmtId="0" fontId="21" fillId="5" borderId="38" xfId="0" applyFont="1" applyFill="1" applyBorder="1" applyAlignment="1">
      <alignment vertical="center" wrapText="1"/>
    </xf>
    <xf numFmtId="0" fontId="5" fillId="5" borderId="38" xfId="0" applyFont="1" applyFill="1" applyBorder="1" applyAlignment="1">
      <alignment horizontal="left" vertical="center" wrapText="1"/>
    </xf>
    <xf numFmtId="0" fontId="8" fillId="0" borderId="38" xfId="0" applyFont="1" applyBorder="1" applyAlignment="1">
      <alignment horizontal="left" vertical="center" wrapText="1" indent="2"/>
    </xf>
    <xf numFmtId="0" fontId="7" fillId="5" borderId="24" xfId="0" applyFont="1" applyFill="1" applyBorder="1" applyAlignment="1">
      <alignment horizontal="left" vertical="center" wrapText="1" indent="2"/>
    </xf>
    <xf numFmtId="0" fontId="9" fillId="0" borderId="47" xfId="0" applyFont="1" applyBorder="1"/>
    <xf numFmtId="0" fontId="9" fillId="0" borderId="37" xfId="0" applyFont="1" applyBorder="1"/>
    <xf numFmtId="0" fontId="9" fillId="0" borderId="44" xfId="0" applyFont="1" applyBorder="1"/>
    <xf numFmtId="0" fontId="0" fillId="0" borderId="0" xfId="0" applyBorder="1"/>
    <xf numFmtId="0" fontId="9" fillId="0" borderId="18" xfId="0" applyFont="1" applyBorder="1"/>
    <xf numFmtId="1" fontId="9" fillId="0" borderId="38" xfId="0" applyNumberFormat="1" applyFont="1" applyBorder="1"/>
    <xf numFmtId="1" fontId="9" fillId="0" borderId="44" xfId="0" applyNumberFormat="1" applyFont="1" applyBorder="1"/>
    <xf numFmtId="0" fontId="0" fillId="0" borderId="41" xfId="0" applyBorder="1"/>
    <xf numFmtId="0" fontId="11" fillId="5" borderId="41" xfId="0" applyFont="1" applyFill="1" applyBorder="1" applyAlignment="1">
      <alignment vertical="center" wrapText="1"/>
    </xf>
    <xf numFmtId="0" fontId="7" fillId="5" borderId="41" xfId="0" applyFont="1" applyFill="1" applyBorder="1" applyAlignment="1">
      <alignment horizontal="left" vertical="center" wrapText="1" indent="2"/>
    </xf>
    <xf numFmtId="0" fontId="5" fillId="0" borderId="41" xfId="0" applyFont="1" applyBorder="1" applyAlignment="1">
      <alignment horizontal="left" vertical="center" wrapText="1"/>
    </xf>
    <xf numFmtId="0" fontId="8" fillId="0" borderId="41" xfId="0" applyFont="1" applyBorder="1" applyAlignment="1">
      <alignment horizontal="left" vertical="center" wrapText="1" indent="2"/>
    </xf>
    <xf numFmtId="0" fontId="7" fillId="0" borderId="41" xfId="0" applyFont="1" applyBorder="1" applyAlignment="1">
      <alignment horizontal="left" vertical="center" wrapText="1" indent="2"/>
    </xf>
    <xf numFmtId="0" fontId="0" fillId="0" borderId="0" xfId="0" applyFill="1" applyBorder="1"/>
    <xf numFmtId="0" fontId="11" fillId="8" borderId="18" xfId="0" applyFont="1" applyFill="1" applyBorder="1" applyAlignment="1">
      <alignment vertical="center" wrapText="1"/>
    </xf>
    <xf numFmtId="0" fontId="11" fillId="8" borderId="19" xfId="0" applyFont="1" applyFill="1" applyBorder="1" applyAlignment="1">
      <alignment vertical="center" wrapText="1"/>
    </xf>
    <xf numFmtId="0" fontId="0" fillId="8" borderId="19" xfId="0" applyFill="1" applyBorder="1"/>
    <xf numFmtId="0" fontId="19" fillId="0" borderId="24" xfId="0" applyFont="1" applyBorder="1" applyAlignment="1">
      <alignment horizontal="left" vertical="center" wrapText="1"/>
    </xf>
    <xf numFmtId="0" fontId="8" fillId="5" borderId="41" xfId="0" applyFont="1" applyFill="1" applyBorder="1" applyAlignment="1">
      <alignment horizontal="left" vertical="center" wrapText="1" indent="2"/>
    </xf>
    <xf numFmtId="0" fontId="19" fillId="0" borderId="41" xfId="0" applyFont="1" applyBorder="1" applyAlignment="1">
      <alignment horizontal="left" vertical="center" wrapText="1"/>
    </xf>
    <xf numFmtId="0" fontId="9" fillId="0" borderId="48" xfId="0" applyFont="1" applyBorder="1"/>
    <xf numFmtId="0" fontId="9" fillId="0" borderId="49" xfId="0" applyFont="1" applyBorder="1"/>
    <xf numFmtId="0" fontId="9" fillId="0" borderId="19" xfId="0" applyFont="1" applyBorder="1" applyAlignment="1">
      <alignment wrapText="1"/>
    </xf>
    <xf numFmtId="0" fontId="9" fillId="0" borderId="19" xfId="0" applyFont="1" applyBorder="1"/>
    <xf numFmtId="0" fontId="9" fillId="0" borderId="42" xfId="0" applyFont="1" applyBorder="1" applyAlignment="1">
      <alignment wrapText="1"/>
    </xf>
    <xf numFmtId="0" fontId="9" fillId="8" borderId="19" xfId="0" applyFont="1" applyFill="1" applyBorder="1"/>
    <xf numFmtId="0" fontId="7" fillId="0" borderId="39" xfId="0" applyFont="1" applyBorder="1" applyAlignment="1">
      <alignment horizontal="left" vertical="center" wrapText="1" indent="2"/>
    </xf>
    <xf numFmtId="0" fontId="7" fillId="0" borderId="42" xfId="0" applyFont="1" applyBorder="1" applyAlignment="1">
      <alignment horizontal="left" vertical="center" wrapText="1" indent="2"/>
    </xf>
    <xf numFmtId="0" fontId="8" fillId="0" borderId="42" xfId="0" applyFont="1" applyBorder="1" applyAlignment="1">
      <alignment horizontal="left" vertical="center" wrapText="1" indent="2"/>
    </xf>
    <xf numFmtId="0" fontId="9" fillId="0" borderId="50" xfId="0" applyFont="1" applyBorder="1"/>
    <xf numFmtId="1" fontId="9" fillId="0" borderId="19" xfId="0" applyNumberFormat="1" applyFont="1" applyBorder="1"/>
    <xf numFmtId="0" fontId="0" fillId="0" borderId="47" xfId="0" applyBorder="1"/>
    <xf numFmtId="0" fontId="0" fillId="0" borderId="40" xfId="0" applyBorder="1"/>
    <xf numFmtId="0" fontId="0" fillId="0" borderId="43" xfId="0" applyBorder="1"/>
    <xf numFmtId="0" fontId="0" fillId="8" borderId="18" xfId="0" applyFill="1" applyBorder="1"/>
    <xf numFmtId="0" fontId="0" fillId="8" borderId="20" xfId="0" applyFill="1" applyBorder="1"/>
    <xf numFmtId="0" fontId="19" fillId="5" borderId="24" xfId="0" applyFont="1" applyFill="1" applyBorder="1" applyAlignment="1">
      <alignment horizontal="left" vertical="center" wrapText="1" indent="2"/>
    </xf>
    <xf numFmtId="0" fontId="19" fillId="0" borderId="34" xfId="0" applyFont="1" applyBorder="1" applyAlignment="1">
      <alignment horizontal="left" vertical="center" wrapText="1"/>
    </xf>
    <xf numFmtId="0" fontId="0" fillId="0" borderId="38" xfId="0" applyBorder="1"/>
    <xf numFmtId="1" fontId="0" fillId="0" borderId="38" xfId="0" applyNumberFormat="1" applyBorder="1"/>
    <xf numFmtId="0" fontId="19" fillId="5" borderId="38" xfId="0" applyFont="1" applyFill="1" applyBorder="1" applyAlignment="1">
      <alignment horizontal="left" vertical="center" wrapText="1" indent="2"/>
    </xf>
    <xf numFmtId="0" fontId="19" fillId="0" borderId="38" xfId="0" applyFont="1" applyBorder="1" applyAlignment="1">
      <alignment horizontal="left" vertical="center" wrapText="1"/>
    </xf>
    <xf numFmtId="0" fontId="6" fillId="6" borderId="45" xfId="0" applyFont="1" applyFill="1" applyBorder="1" applyAlignment="1">
      <alignment horizontal="center" vertical="center" wrapText="1"/>
    </xf>
    <xf numFmtId="0" fontId="20" fillId="5" borderId="34" xfId="0" applyFont="1" applyFill="1" applyBorder="1" applyAlignment="1">
      <alignment horizontal="left" vertical="center" wrapText="1" indent="2"/>
    </xf>
    <xf numFmtId="0" fontId="11" fillId="5" borderId="51" xfId="0" applyFont="1" applyFill="1" applyBorder="1" applyAlignment="1">
      <alignment vertical="center" wrapText="1"/>
    </xf>
    <xf numFmtId="0" fontId="19" fillId="5" borderId="51" xfId="0" applyFont="1" applyFill="1" applyBorder="1" applyAlignment="1">
      <alignment horizontal="left" vertical="center" wrapText="1" indent="2"/>
    </xf>
    <xf numFmtId="0" fontId="19" fillId="0" borderId="51" xfId="0" applyFont="1" applyBorder="1" applyAlignment="1">
      <alignment horizontal="left" vertical="center" wrapText="1"/>
    </xf>
    <xf numFmtId="0" fontId="7" fillId="0" borderId="51" xfId="0" applyFont="1" applyBorder="1" applyAlignment="1">
      <alignment horizontal="left" vertical="center" wrapText="1" indent="2"/>
    </xf>
    <xf numFmtId="0" fontId="5" fillId="0" borderId="51" xfId="0" applyFont="1" applyBorder="1" applyAlignment="1">
      <alignment horizontal="left" vertical="center" wrapText="1"/>
    </xf>
    <xf numFmtId="0" fontId="20" fillId="0" borderId="51" xfId="0" applyFont="1" applyBorder="1" applyAlignment="1">
      <alignment horizontal="left" vertical="center" wrapText="1" indent="2"/>
    </xf>
    <xf numFmtId="0" fontId="0" fillId="0" borderId="51" xfId="0" applyBorder="1"/>
    <xf numFmtId="1" fontId="0" fillId="0" borderId="51" xfId="0" applyNumberFormat="1" applyBorder="1"/>
    <xf numFmtId="0" fontId="9" fillId="0" borderId="52" xfId="0" applyFont="1" applyBorder="1"/>
    <xf numFmtId="0" fontId="9" fillId="5" borderId="38" xfId="0" applyFont="1" applyFill="1" applyBorder="1" applyAlignment="1">
      <alignment vertical="center" wrapText="1"/>
    </xf>
    <xf numFmtId="0" fontId="22" fillId="5" borderId="38" xfId="0" applyFont="1" applyFill="1" applyBorder="1" applyAlignment="1">
      <alignment horizontal="left" vertical="center" wrapText="1" indent="2"/>
    </xf>
    <xf numFmtId="0" fontId="23" fillId="0" borderId="38" xfId="0" applyFont="1" applyBorder="1" applyAlignment="1">
      <alignment horizontal="left" vertical="center" wrapText="1" indent="2"/>
    </xf>
    <xf numFmtId="9" fontId="0" fillId="0" borderId="38" xfId="1" applyFont="1" applyBorder="1"/>
    <xf numFmtId="0" fontId="24" fillId="6" borderId="27" xfId="0" applyFont="1" applyFill="1" applyBorder="1" applyAlignment="1">
      <alignment horizontal="left" vertical="center" wrapText="1"/>
    </xf>
    <xf numFmtId="0" fontId="24" fillId="6" borderId="24" xfId="0" applyFont="1" applyFill="1" applyBorder="1" applyAlignment="1">
      <alignment horizontal="left" vertical="center" wrapText="1"/>
    </xf>
    <xf numFmtId="0" fontId="24" fillId="6" borderId="28" xfId="0" applyFont="1" applyFill="1" applyBorder="1" applyAlignment="1">
      <alignment horizontal="left" vertical="center" wrapText="1"/>
    </xf>
    <xf numFmtId="0" fontId="24" fillId="6" borderId="46" xfId="0" applyFont="1" applyFill="1" applyBorder="1" applyAlignment="1">
      <alignment horizontal="left" vertical="center" wrapText="1"/>
    </xf>
    <xf numFmtId="0" fontId="9" fillId="0" borderId="34" xfId="0" applyFont="1" applyBorder="1" applyAlignment="1">
      <alignment horizontal="left" vertical="center" wrapText="1"/>
    </xf>
    <xf numFmtId="0" fontId="7" fillId="5" borderId="38" xfId="0" applyFont="1" applyFill="1" applyBorder="1" applyAlignment="1">
      <alignment horizontal="left" vertical="center" wrapText="1" indent="2"/>
    </xf>
    <xf numFmtId="0" fontId="9" fillId="0" borderId="38" xfId="0" applyFont="1" applyBorder="1" applyAlignment="1">
      <alignment horizontal="left" vertical="center" wrapText="1"/>
    </xf>
    <xf numFmtId="0" fontId="9" fillId="0" borderId="41" xfId="0" applyFont="1" applyBorder="1" applyAlignment="1">
      <alignment horizontal="left" vertical="center" wrapText="1"/>
    </xf>
    <xf numFmtId="0" fontId="20" fillId="0" borderId="38" xfId="0" applyFont="1" applyBorder="1" applyAlignment="1">
      <alignment horizontal="left" vertical="center" wrapText="1" indent="2"/>
    </xf>
    <xf numFmtId="9" fontId="0" fillId="0" borderId="0" xfId="1" applyFont="1"/>
    <xf numFmtId="0" fontId="9" fillId="0" borderId="24" xfId="0" applyFont="1" applyBorder="1" applyAlignment="1">
      <alignment horizontal="left" vertical="center" wrapText="1"/>
    </xf>
    <xf numFmtId="0" fontId="8" fillId="5" borderId="24" xfId="0" applyFont="1" applyFill="1" applyBorder="1" applyAlignment="1">
      <alignment horizontal="left" vertical="center" wrapText="1" indent="2"/>
    </xf>
    <xf numFmtId="0" fontId="8" fillId="5" borderId="34" xfId="0" applyFont="1" applyFill="1" applyBorder="1" applyAlignment="1">
      <alignment horizontal="left" vertical="center" wrapText="1" indent="2"/>
    </xf>
    <xf numFmtId="0" fontId="0" fillId="0" borderId="27" xfId="0" applyFill="1" applyBorder="1"/>
    <xf numFmtId="0" fontId="9" fillId="0" borderId="28" xfId="0" applyFont="1" applyBorder="1"/>
    <xf numFmtId="0" fontId="8" fillId="5" borderId="51" xfId="0" applyFont="1" applyFill="1" applyBorder="1" applyAlignment="1">
      <alignment horizontal="left" vertical="center" wrapText="1" indent="2"/>
    </xf>
    <xf numFmtId="0" fontId="9" fillId="0" borderId="51" xfId="0" applyFont="1" applyBorder="1" applyAlignment="1">
      <alignment horizontal="left" vertical="center" wrapText="1"/>
    </xf>
    <xf numFmtId="0" fontId="11" fillId="8" borderId="16" xfId="0" applyFont="1" applyFill="1" applyBorder="1" applyAlignment="1">
      <alignment vertical="center" wrapText="1"/>
    </xf>
    <xf numFmtId="0" fontId="11" fillId="8" borderId="0" xfId="0" applyFont="1" applyFill="1" applyBorder="1" applyAlignment="1">
      <alignment vertical="center" wrapText="1"/>
    </xf>
    <xf numFmtId="0" fontId="0" fillId="8" borderId="16" xfId="0" applyFill="1" applyBorder="1"/>
    <xf numFmtId="0" fontId="0" fillId="8" borderId="0" xfId="0" applyFill="1" applyBorder="1"/>
    <xf numFmtId="0" fontId="0" fillId="8" borderId="14" xfId="0" applyFill="1" applyBorder="1"/>
    <xf numFmtId="0" fontId="9" fillId="8" borderId="0" xfId="0" applyFont="1" applyFill="1" applyBorder="1"/>
    <xf numFmtId="0" fontId="15" fillId="5" borderId="54" xfId="0" applyFont="1" applyFill="1" applyBorder="1" applyAlignment="1">
      <alignment horizontal="right" vertical="center" wrapText="1"/>
    </xf>
    <xf numFmtId="0" fontId="15" fillId="5" borderId="36" xfId="0" applyFont="1" applyFill="1" applyBorder="1" applyAlignment="1">
      <alignment horizontal="right" vertical="center" wrapText="1"/>
    </xf>
    <xf numFmtId="0" fontId="15" fillId="0" borderId="36" xfId="0" applyFont="1" applyBorder="1" applyAlignment="1">
      <alignment horizontal="right" vertical="center" wrapText="1"/>
    </xf>
    <xf numFmtId="0" fontId="15" fillId="0" borderId="36" xfId="0" applyFont="1" applyBorder="1" applyAlignment="1">
      <alignment horizontal="right" vertical="center"/>
    </xf>
    <xf numFmtId="0" fontId="15" fillId="0" borderId="55" xfId="0" applyFont="1" applyBorder="1" applyAlignment="1">
      <alignment horizontal="right" vertical="center"/>
    </xf>
    <xf numFmtId="0" fontId="15" fillId="0" borderId="56" xfId="0" applyFont="1" applyBorder="1" applyAlignment="1">
      <alignment horizontal="right" vertical="center" wrapText="1"/>
    </xf>
    <xf numFmtId="0" fontId="15" fillId="0" borderId="55" xfId="0" applyFont="1" applyBorder="1" applyAlignment="1">
      <alignment horizontal="right" vertical="center" wrapText="1"/>
    </xf>
    <xf numFmtId="0" fontId="20" fillId="5" borderId="51" xfId="0" applyFont="1" applyFill="1" applyBorder="1" applyAlignment="1">
      <alignment horizontal="left" vertical="center" wrapText="1" indent="2"/>
    </xf>
    <xf numFmtId="0" fontId="8" fillId="0" borderId="51" xfId="0" applyFont="1" applyBorder="1" applyAlignment="1">
      <alignment horizontal="left" vertical="center" wrapText="1" indent="2"/>
    </xf>
    <xf numFmtId="0" fontId="0" fillId="9" borderId="57" xfId="0" applyFill="1" applyBorder="1" applyAlignment="1">
      <alignment vertical="center"/>
    </xf>
    <xf numFmtId="0" fontId="11" fillId="9" borderId="41" xfId="0" applyFont="1" applyFill="1" applyBorder="1" applyAlignment="1">
      <alignment vertical="center" wrapText="1"/>
    </xf>
    <xf numFmtId="0" fontId="7" fillId="9" borderId="41" xfId="0" applyFont="1" applyFill="1" applyBorder="1" applyAlignment="1">
      <alignment horizontal="left" vertical="center" wrapText="1" indent="2"/>
    </xf>
    <xf numFmtId="0" fontId="5" fillId="9" borderId="41" xfId="0" applyFont="1" applyFill="1" applyBorder="1" applyAlignment="1">
      <alignment horizontal="left" vertical="center" wrapText="1"/>
    </xf>
    <xf numFmtId="0" fontId="8" fillId="9" borderId="41" xfId="0" applyFont="1" applyFill="1" applyBorder="1" applyAlignment="1">
      <alignment horizontal="left" vertical="center" wrapText="1" indent="2"/>
    </xf>
    <xf numFmtId="0" fontId="7" fillId="9" borderId="42" xfId="0" applyFont="1" applyFill="1" applyBorder="1" applyAlignment="1">
      <alignment horizontal="left" vertical="center" wrapText="1" indent="2"/>
    </xf>
    <xf numFmtId="0" fontId="0" fillId="9" borderId="40" xfId="0" applyFill="1" applyBorder="1"/>
    <xf numFmtId="0" fontId="0" fillId="9" borderId="41" xfId="0" applyFill="1" applyBorder="1"/>
    <xf numFmtId="0" fontId="0" fillId="9" borderId="43" xfId="0" applyFill="1" applyBorder="1"/>
    <xf numFmtId="0" fontId="9" fillId="9" borderId="47" xfId="0" applyFont="1" applyFill="1" applyBorder="1"/>
    <xf numFmtId="0" fontId="9" fillId="9" borderId="41" xfId="0" applyFont="1" applyFill="1" applyBorder="1"/>
    <xf numFmtId="0" fontId="9" fillId="9" borderId="42" xfId="0" applyFont="1" applyFill="1" applyBorder="1" applyAlignment="1">
      <alignment wrapText="1"/>
    </xf>
    <xf numFmtId="0" fontId="0" fillId="9" borderId="0" xfId="0" applyFill="1" applyBorder="1"/>
    <xf numFmtId="0" fontId="0" fillId="9" borderId="0" xfId="0" applyFill="1"/>
    <xf numFmtId="0" fontId="11" fillId="10" borderId="38" xfId="0" applyFont="1" applyFill="1" applyBorder="1" applyAlignment="1">
      <alignment vertical="center" wrapText="1"/>
    </xf>
    <xf numFmtId="0" fontId="11" fillId="10" borderId="24" xfId="0" applyFont="1" applyFill="1" applyBorder="1" applyAlignment="1">
      <alignment vertical="center" wrapText="1"/>
    </xf>
    <xf numFmtId="0" fontId="0" fillId="11" borderId="37" xfId="0" applyFill="1" applyBorder="1" applyAlignment="1">
      <alignment vertical="center"/>
    </xf>
    <xf numFmtId="0" fontId="0" fillId="11" borderId="41" xfId="0" applyFill="1" applyBorder="1"/>
    <xf numFmtId="0" fontId="0" fillId="11" borderId="33" xfId="0" applyFill="1" applyBorder="1"/>
    <xf numFmtId="0" fontId="0" fillId="11" borderId="18" xfId="0" applyFill="1" applyBorder="1"/>
    <xf numFmtId="0" fontId="0" fillId="11" borderId="37" xfId="0" applyFill="1" applyBorder="1"/>
    <xf numFmtId="0" fontId="0" fillId="11" borderId="51" xfId="0" applyFill="1" applyBorder="1"/>
    <xf numFmtId="0" fontId="0" fillId="11" borderId="24" xfId="0" applyFill="1" applyBorder="1"/>
    <xf numFmtId="0" fontId="0" fillId="0" borderId="0" xfId="0" applyAlignment="1"/>
    <xf numFmtId="0" fontId="32" fillId="14" borderId="5" xfId="4" applyFont="1" applyFill="1" applyBorder="1" applyAlignment="1">
      <alignment vertical="center" wrapText="1"/>
    </xf>
    <xf numFmtId="0" fontId="32" fillId="14" borderId="6" xfId="4" applyFont="1" applyFill="1" applyBorder="1" applyAlignment="1">
      <alignment vertical="center" wrapText="1"/>
    </xf>
    <xf numFmtId="0" fontId="32" fillId="14" borderId="60" xfId="4" applyFont="1" applyFill="1" applyBorder="1" applyAlignment="1">
      <alignment horizontal="center" vertical="center" wrapText="1"/>
    </xf>
    <xf numFmtId="0" fontId="32" fillId="14" borderId="61" xfId="4" applyFont="1" applyFill="1" applyBorder="1" applyAlignment="1">
      <alignment horizontal="center" vertical="center" wrapText="1"/>
    </xf>
    <xf numFmtId="0" fontId="32" fillId="14" borderId="62" xfId="4" applyFont="1" applyFill="1" applyBorder="1" applyAlignment="1">
      <alignment vertical="center" wrapText="1"/>
    </xf>
    <xf numFmtId="0" fontId="28" fillId="0" borderId="22" xfId="0" applyFont="1" applyBorder="1" applyAlignment="1">
      <alignment horizontal="left" vertical="center" wrapText="1"/>
    </xf>
    <xf numFmtId="0" fontId="28" fillId="0" borderId="3" xfId="0" applyFont="1" applyBorder="1" applyAlignment="1">
      <alignment horizontal="left" vertical="center" wrapText="1"/>
    </xf>
    <xf numFmtId="0" fontId="28" fillId="4" borderId="2" xfId="0" applyFont="1" applyFill="1" applyBorder="1" applyAlignment="1">
      <alignment horizontal="left" vertical="center" wrapText="1"/>
    </xf>
    <xf numFmtId="0" fontId="33" fillId="0" borderId="3" xfId="0" applyFont="1" applyBorder="1" applyAlignment="1">
      <alignment horizontal="left" vertical="center" wrapText="1"/>
    </xf>
    <xf numFmtId="0" fontId="34" fillId="0" borderId="2" xfId="0" applyFont="1" applyBorder="1" applyAlignment="1">
      <alignment horizontal="left" vertical="center" wrapText="1"/>
    </xf>
    <xf numFmtId="0" fontId="28" fillId="0" borderId="5" xfId="0" applyFont="1" applyBorder="1" applyAlignment="1">
      <alignment horizontal="left" vertical="center" wrapText="1"/>
    </xf>
    <xf numFmtId="0" fontId="35" fillId="5" borderId="11" xfId="0" applyFont="1" applyFill="1" applyBorder="1" applyAlignment="1">
      <alignment vertical="center" wrapText="1"/>
    </xf>
    <xf numFmtId="0" fontId="34" fillId="4" borderId="12" xfId="0" applyFont="1" applyFill="1" applyBorder="1" applyAlignment="1">
      <alignment horizontal="left" vertical="center" wrapText="1"/>
    </xf>
    <xf numFmtId="0" fontId="33" fillId="0" borderId="11" xfId="0" applyFont="1" applyBorder="1" applyAlignment="1">
      <alignment horizontal="left" vertical="center" wrapText="1"/>
    </xf>
    <xf numFmtId="0" fontId="33" fillId="0" borderId="6" xfId="0" applyFont="1" applyBorder="1" applyAlignment="1">
      <alignment horizontal="left" vertical="center" wrapText="1"/>
    </xf>
    <xf numFmtId="0" fontId="36" fillId="5" borderId="58" xfId="0" applyFont="1" applyFill="1" applyBorder="1" applyAlignment="1">
      <alignment vertical="center" wrapText="1"/>
    </xf>
    <xf numFmtId="0" fontId="35" fillId="5" borderId="13" xfId="0" applyFont="1" applyFill="1" applyBorder="1" applyAlignment="1">
      <alignment vertical="center" wrapText="1"/>
    </xf>
    <xf numFmtId="0" fontId="28" fillId="4" borderId="53" xfId="0" applyFont="1" applyFill="1" applyBorder="1" applyAlignment="1">
      <alignment horizontal="left" vertical="center" wrapText="1"/>
    </xf>
    <xf numFmtId="0" fontId="33" fillId="0" borderId="13" xfId="0" applyFont="1" applyBorder="1" applyAlignment="1">
      <alignment horizontal="left" vertical="center" wrapText="1"/>
    </xf>
    <xf numFmtId="0" fontId="33" fillId="0" borderId="20" xfId="0" applyFont="1" applyBorder="1" applyAlignment="1">
      <alignment horizontal="left" vertical="center" wrapText="1"/>
    </xf>
    <xf numFmtId="0" fontId="36" fillId="5" borderId="5" xfId="0" applyFont="1" applyFill="1" applyBorder="1" applyAlignment="1">
      <alignment vertical="center" wrapText="1"/>
    </xf>
    <xf numFmtId="0" fontId="28" fillId="4" borderId="12" xfId="0" applyFont="1" applyFill="1" applyBorder="1" applyAlignment="1">
      <alignment horizontal="left" vertical="center" wrapText="1"/>
    </xf>
    <xf numFmtId="0" fontId="28" fillId="5" borderId="11" xfId="0" applyFont="1" applyFill="1" applyBorder="1" applyAlignment="1">
      <alignment horizontal="left" vertical="center" wrapText="1"/>
    </xf>
    <xf numFmtId="0" fontId="35" fillId="0" borderId="7" xfId="0" applyFont="1" applyBorder="1" applyAlignment="1">
      <alignment vertical="center" wrapText="1"/>
    </xf>
    <xf numFmtId="0" fontId="35" fillId="5" borderId="15" xfId="0" applyFont="1" applyFill="1" applyBorder="1" applyAlignment="1">
      <alignment vertical="center" wrapText="1"/>
    </xf>
    <xf numFmtId="0" fontId="35" fillId="0" borderId="17" xfId="0" applyFont="1" applyBorder="1" applyAlignment="1">
      <alignment horizontal="left" vertical="center" wrapText="1"/>
    </xf>
    <xf numFmtId="0" fontId="35" fillId="0" borderId="15" xfId="0" applyFont="1" applyBorder="1" applyAlignment="1">
      <alignment horizontal="left" vertical="center" wrapText="1"/>
    </xf>
    <xf numFmtId="0" fontId="33" fillId="0" borderId="8" xfId="0" applyFont="1" applyBorder="1" applyAlignment="1">
      <alignment horizontal="left" vertical="center" wrapText="1"/>
    </xf>
    <xf numFmtId="0" fontId="39" fillId="14" borderId="58" xfId="0" applyFont="1" applyFill="1" applyBorder="1" applyAlignment="1">
      <alignment vertical="center" wrapText="1"/>
    </xf>
    <xf numFmtId="0" fontId="39" fillId="14" borderId="20" xfId="0" applyFont="1" applyFill="1" applyBorder="1" applyAlignment="1">
      <alignment vertical="center" wrapText="1"/>
    </xf>
    <xf numFmtId="0" fontId="36" fillId="5" borderId="25" xfId="0" applyFont="1" applyFill="1" applyBorder="1" applyAlignment="1">
      <alignment vertical="center" wrapText="1"/>
    </xf>
    <xf numFmtId="0" fontId="33" fillId="5" borderId="26" xfId="0" applyFont="1" applyFill="1" applyBorder="1" applyAlignment="1">
      <alignment horizontal="left" vertical="center" wrapText="1" indent="2"/>
    </xf>
    <xf numFmtId="0" fontId="40" fillId="0" borderId="26" xfId="0" applyFont="1" applyBorder="1" applyAlignment="1">
      <alignment vertical="center" wrapText="1"/>
    </xf>
    <xf numFmtId="0" fontId="28" fillId="0" borderId="26" xfId="0" applyFont="1" applyBorder="1" applyAlignment="1">
      <alignment vertical="center" wrapText="1"/>
    </xf>
    <xf numFmtId="0" fontId="33" fillId="0" borderId="64" xfId="0" applyFont="1" applyBorder="1" applyAlignment="1">
      <alignment vertical="center" wrapText="1"/>
    </xf>
    <xf numFmtId="0" fontId="36" fillId="5" borderId="27" xfId="0" applyFont="1" applyFill="1" applyBorder="1" applyAlignment="1">
      <alignment vertical="center" wrapText="1"/>
    </xf>
    <xf numFmtId="0" fontId="33" fillId="5" borderId="24" xfId="0" applyFont="1" applyFill="1" applyBorder="1" applyAlignment="1">
      <alignment horizontal="left" vertical="center" wrapText="1" indent="2"/>
    </xf>
    <xf numFmtId="0" fontId="40" fillId="0" borderId="24" xfId="0" applyFont="1" applyBorder="1" applyAlignment="1">
      <alignment vertical="center" wrapText="1"/>
    </xf>
    <xf numFmtId="0" fontId="28" fillId="0" borderId="24" xfId="0" applyFont="1" applyBorder="1" applyAlignment="1">
      <alignment vertical="center" wrapText="1"/>
    </xf>
    <xf numFmtId="0" fontId="40" fillId="0" borderId="24" xfId="0" applyFont="1" applyBorder="1" applyAlignment="1">
      <alignment horizontal="left" vertical="center" wrapText="1"/>
    </xf>
    <xf numFmtId="0" fontId="28" fillId="0" borderId="28" xfId="0" applyFont="1" applyBorder="1" applyAlignment="1">
      <alignment horizontal="left" vertical="center" wrapText="1" indent="2"/>
    </xf>
    <xf numFmtId="0" fontId="42" fillId="5" borderId="27" xfId="0" applyFont="1" applyFill="1" applyBorder="1" applyAlignment="1">
      <alignment vertical="center" wrapText="1"/>
    </xf>
    <xf numFmtId="0" fontId="40" fillId="5" borderId="24" xfId="0" applyFont="1" applyFill="1" applyBorder="1" applyAlignment="1">
      <alignment horizontal="left" vertical="center" wrapText="1"/>
    </xf>
    <xf numFmtId="0" fontId="33" fillId="0" borderId="24" xfId="0" applyFont="1" applyBorder="1" applyAlignment="1">
      <alignment horizontal="left" vertical="center" wrapText="1" indent="2"/>
    </xf>
    <xf numFmtId="0" fontId="33" fillId="0" borderId="28" xfId="0" applyFont="1" applyBorder="1" applyAlignment="1">
      <alignment horizontal="left" vertical="center" wrapText="1" indent="2"/>
    </xf>
    <xf numFmtId="0" fontId="36" fillId="5" borderId="40" xfId="0" applyFont="1" applyFill="1" applyBorder="1" applyAlignment="1">
      <alignment vertical="center" wrapText="1"/>
    </xf>
    <xf numFmtId="0" fontId="28" fillId="5" borderId="41" xfId="0" applyFont="1" applyFill="1" applyBorder="1" applyAlignment="1">
      <alignment horizontal="left" vertical="center" wrapText="1" indent="2"/>
    </xf>
    <xf numFmtId="0" fontId="40" fillId="0" borderId="41" xfId="0" applyFont="1" applyBorder="1" applyAlignment="1">
      <alignment horizontal="left" vertical="center" wrapText="1"/>
    </xf>
    <xf numFmtId="0" fontId="33" fillId="0" borderId="41" xfId="0" applyFont="1" applyBorder="1" applyAlignment="1">
      <alignment horizontal="left" vertical="center" wrapText="1" indent="2"/>
    </xf>
    <xf numFmtId="0" fontId="28" fillId="0" borderId="43" xfId="0" applyFont="1" applyBorder="1" applyAlignment="1">
      <alignment horizontal="left" vertical="center" wrapText="1" indent="2"/>
    </xf>
    <xf numFmtId="0" fontId="36" fillId="5" borderId="31" xfId="0" applyFont="1" applyFill="1" applyBorder="1" applyAlignment="1">
      <alignment vertical="center" wrapText="1"/>
    </xf>
    <xf numFmtId="0" fontId="33" fillId="5" borderId="32" xfId="0" applyFont="1" applyFill="1" applyBorder="1" applyAlignment="1">
      <alignment horizontal="left" vertical="center" wrapText="1" indent="2"/>
    </xf>
    <xf numFmtId="0" fontId="44" fillId="0" borderId="32" xfId="0" applyFont="1" applyBorder="1" applyAlignment="1">
      <alignment horizontal="left" vertical="center" wrapText="1"/>
    </xf>
    <xf numFmtId="0" fontId="28" fillId="0" borderId="32" xfId="0" applyFont="1" applyBorder="1" applyAlignment="1">
      <alignment horizontal="left" vertical="center" wrapText="1" indent="2"/>
    </xf>
    <xf numFmtId="0" fontId="40" fillId="0" borderId="32" xfId="0" applyFont="1" applyBorder="1" applyAlignment="1">
      <alignment horizontal="left" vertical="center" wrapText="1"/>
    </xf>
    <xf numFmtId="0" fontId="33" fillId="0" borderId="67" xfId="0" applyFont="1" applyBorder="1" applyAlignment="1">
      <alignment horizontal="left" vertical="center" wrapText="1" indent="2"/>
    </xf>
    <xf numFmtId="0" fontId="28" fillId="5" borderId="24" xfId="0" applyFont="1" applyFill="1" applyBorder="1" applyAlignment="1">
      <alignment horizontal="left" vertical="center" wrapText="1" indent="2"/>
    </xf>
    <xf numFmtId="0" fontId="44" fillId="0" borderId="24" xfId="0" applyFont="1" applyBorder="1" applyAlignment="1">
      <alignment horizontal="left" vertical="center" wrapText="1"/>
    </xf>
    <xf numFmtId="0" fontId="28" fillId="0" borderId="24" xfId="0" applyFont="1" applyBorder="1" applyAlignment="1">
      <alignment horizontal="left" vertical="center" wrapText="1" indent="2"/>
    </xf>
    <xf numFmtId="0" fontId="44" fillId="5" borderId="24" xfId="0" applyFont="1" applyFill="1" applyBorder="1" applyAlignment="1">
      <alignment horizontal="left" vertical="center" wrapText="1" indent="2"/>
    </xf>
    <xf numFmtId="0" fontId="45" fillId="5" borderId="24" xfId="0" applyFont="1" applyFill="1" applyBorder="1" applyAlignment="1">
      <alignment horizontal="left" vertical="center" wrapText="1" indent="2"/>
    </xf>
    <xf numFmtId="0" fontId="45" fillId="0" borderId="28" xfId="0" applyFont="1" applyBorder="1" applyAlignment="1">
      <alignment horizontal="left" vertical="center" wrapText="1" indent="2"/>
    </xf>
    <xf numFmtId="0" fontId="35" fillId="5" borderId="27" xfId="0" applyFont="1" applyFill="1" applyBorder="1" applyAlignment="1">
      <alignment vertical="center" wrapText="1"/>
    </xf>
    <xf numFmtId="0" fontId="43" fillId="5" borderId="24" xfId="0" applyFont="1" applyFill="1" applyBorder="1" applyAlignment="1">
      <alignment horizontal="left" vertical="center" wrapText="1" indent="2"/>
    </xf>
    <xf numFmtId="0" fontId="36" fillId="10" borderId="27" xfId="0" applyFont="1" applyFill="1" applyBorder="1" applyAlignment="1">
      <alignment vertical="center" wrapText="1"/>
    </xf>
    <xf numFmtId="0" fontId="36" fillId="10" borderId="29" xfId="0" applyFont="1" applyFill="1" applyBorder="1" applyAlignment="1">
      <alignment vertical="center" wrapText="1"/>
    </xf>
    <xf numFmtId="0" fontId="44" fillId="5" borderId="30" xfId="0" applyFont="1" applyFill="1" applyBorder="1" applyAlignment="1">
      <alignment horizontal="left" vertical="center" wrapText="1" indent="2"/>
    </xf>
    <xf numFmtId="0" fontId="44" fillId="0" borderId="30" xfId="0" applyFont="1" applyBorder="1" applyAlignment="1">
      <alignment horizontal="left" vertical="center" wrapText="1"/>
    </xf>
    <xf numFmtId="0" fontId="33" fillId="0" borderId="30" xfId="0" applyFont="1" applyBorder="1" applyAlignment="1">
      <alignment horizontal="left" vertical="center" wrapText="1" indent="2"/>
    </xf>
    <xf numFmtId="0" fontId="40" fillId="0" borderId="30" xfId="0" applyFont="1" applyBorder="1" applyAlignment="1">
      <alignment horizontal="left" vertical="center" wrapText="1"/>
    </xf>
    <xf numFmtId="0" fontId="28" fillId="0" borderId="66" xfId="0" applyFont="1" applyBorder="1" applyAlignment="1">
      <alignment horizontal="left" vertical="center" wrapText="1" indent="2"/>
    </xf>
    <xf numFmtId="0" fontId="28" fillId="5" borderId="26" xfId="0" applyFont="1" applyFill="1" applyBorder="1" applyAlignment="1">
      <alignment horizontal="left" vertical="center" wrapText="1" indent="2"/>
    </xf>
    <xf numFmtId="0" fontId="35" fillId="0" borderId="26" xfId="0" applyFont="1" applyBorder="1" applyAlignment="1">
      <alignment horizontal="left" vertical="center" wrapText="1"/>
    </xf>
    <xf numFmtId="0" fontId="33" fillId="0" borderId="26" xfId="0" applyFont="1" applyBorder="1" applyAlignment="1">
      <alignment horizontal="left" vertical="center" wrapText="1" indent="2"/>
    </xf>
    <xf numFmtId="0" fontId="40" fillId="0" borderId="26" xfId="0" applyFont="1" applyBorder="1" applyAlignment="1">
      <alignment horizontal="left" vertical="center" wrapText="1"/>
    </xf>
    <xf numFmtId="0" fontId="28" fillId="0" borderId="64" xfId="0" applyFont="1" applyBorder="1" applyAlignment="1">
      <alignment horizontal="left" vertical="center" wrapText="1" indent="2"/>
    </xf>
    <xf numFmtId="0" fontId="35" fillId="0" borderId="24" xfId="0" applyFont="1" applyBorder="1" applyAlignment="1">
      <alignment horizontal="left" vertical="center" wrapText="1"/>
    </xf>
    <xf numFmtId="0" fontId="36" fillId="5" borderId="29" xfId="0" applyFont="1" applyFill="1" applyBorder="1" applyAlignment="1">
      <alignment vertical="center" wrapText="1"/>
    </xf>
    <xf numFmtId="0" fontId="33" fillId="5" borderId="30" xfId="0" applyFont="1" applyFill="1" applyBorder="1" applyAlignment="1">
      <alignment horizontal="left" vertical="center" wrapText="1" indent="2"/>
    </xf>
    <xf numFmtId="0" fontId="35" fillId="0" borderId="30" xfId="0" applyFont="1" applyBorder="1" applyAlignment="1">
      <alignment horizontal="left" vertical="center" wrapText="1"/>
    </xf>
    <xf numFmtId="0" fontId="28" fillId="0" borderId="30" xfId="0" applyFont="1" applyBorder="1" applyAlignment="1">
      <alignment horizontal="left" vertical="center" wrapText="1" indent="2"/>
    </xf>
    <xf numFmtId="0" fontId="28" fillId="5" borderId="63" xfId="0" applyFont="1" applyFill="1" applyBorder="1" applyAlignment="1">
      <alignment horizontal="left" vertical="center" wrapText="1" indent="2"/>
    </xf>
    <xf numFmtId="0" fontId="28" fillId="0" borderId="26" xfId="0" applyFont="1" applyBorder="1" applyAlignment="1">
      <alignment horizontal="left" vertical="center" wrapText="1" indent="2"/>
    </xf>
    <xf numFmtId="0" fontId="28" fillId="5" borderId="65" xfId="0" applyFont="1" applyFill="1" applyBorder="1" applyAlignment="1">
      <alignment horizontal="left" vertical="center" wrapText="1" indent="2"/>
    </xf>
    <xf numFmtId="0" fontId="38" fillId="12" borderId="59" xfId="3" applyFont="1" applyAlignment="1">
      <alignment horizontal="center" vertical="center" wrapText="1"/>
    </xf>
    <xf numFmtId="0" fontId="26" fillId="0" borderId="0" xfId="0" applyFont="1" applyAlignment="1">
      <alignment horizontal="center"/>
    </xf>
    <xf numFmtId="0" fontId="36" fillId="15" borderId="33" xfId="0" applyFont="1" applyFill="1" applyBorder="1" applyAlignment="1">
      <alignment horizontal="center" vertical="center" wrapText="1"/>
    </xf>
    <xf numFmtId="0" fontId="36" fillId="15" borderId="34" xfId="0" applyFont="1" applyFill="1" applyBorder="1" applyAlignment="1">
      <alignment horizontal="center" vertical="center" wrapText="1"/>
    </xf>
    <xf numFmtId="0" fontId="36" fillId="15" borderId="35" xfId="0" applyFont="1" applyFill="1" applyBorder="1" applyAlignment="1">
      <alignment horizontal="center" vertical="center" wrapText="1"/>
    </xf>
    <xf numFmtId="0" fontId="36" fillId="15" borderId="9" xfId="0" applyFont="1" applyFill="1" applyBorder="1" applyAlignment="1">
      <alignment horizontal="center" vertical="center" wrapText="1"/>
    </xf>
    <xf numFmtId="0" fontId="36" fillId="15" borderId="10" xfId="0" applyFont="1" applyFill="1" applyBorder="1" applyAlignment="1">
      <alignment horizontal="center" vertical="center" wrapText="1"/>
    </xf>
    <xf numFmtId="0" fontId="36" fillId="15" borderId="6" xfId="0" applyFont="1" applyFill="1" applyBorder="1" applyAlignment="1">
      <alignment horizontal="center" vertical="center" wrapText="1"/>
    </xf>
    <xf numFmtId="0" fontId="30" fillId="0" borderId="68" xfId="0" applyFont="1" applyBorder="1" applyAlignment="1">
      <alignment horizontal="center" vertical="center" wrapText="1"/>
    </xf>
    <xf numFmtId="0" fontId="30" fillId="0" borderId="69" xfId="0" applyFont="1" applyBorder="1" applyAlignment="1">
      <alignment horizontal="center" vertical="center" wrapText="1"/>
    </xf>
    <xf numFmtId="0" fontId="30" fillId="0" borderId="70" xfId="0" applyFont="1" applyBorder="1" applyAlignment="1">
      <alignment horizontal="center" vertical="center" wrapText="1"/>
    </xf>
    <xf numFmtId="0" fontId="24" fillId="6" borderId="36" xfId="0" applyFont="1" applyFill="1" applyBorder="1" applyAlignment="1">
      <alignment horizontal="center" vertical="center" wrapText="1"/>
    </xf>
    <xf numFmtId="0" fontId="24" fillId="6" borderId="48" xfId="0" applyFont="1" applyFill="1" applyBorder="1" applyAlignment="1">
      <alignment horizontal="center" vertical="center" wrapText="1"/>
    </xf>
    <xf numFmtId="0" fontId="24" fillId="6" borderId="46" xfId="0" applyFont="1" applyFill="1" applyBorder="1" applyAlignment="1">
      <alignment horizontal="center" vertical="center" wrapText="1"/>
    </xf>
    <xf numFmtId="0" fontId="15" fillId="0" borderId="9" xfId="0" applyFont="1" applyBorder="1" applyAlignment="1">
      <alignment horizontal="right" vertical="center" wrapText="1"/>
    </xf>
    <xf numFmtId="0" fontId="15" fillId="0" borderId="10" xfId="0" applyFont="1" applyBorder="1" applyAlignment="1">
      <alignment horizontal="right" vertical="center" wrapText="1"/>
    </xf>
    <xf numFmtId="0" fontId="15" fillId="0" borderId="6" xfId="0" applyFont="1" applyBorder="1" applyAlignment="1">
      <alignment horizontal="right" vertical="center" wrapText="1"/>
    </xf>
    <xf numFmtId="0" fontId="14" fillId="7" borderId="9" xfId="0" applyFont="1" applyFill="1" applyBorder="1" applyAlignment="1">
      <alignment horizontal="center" vertical="center" wrapText="1"/>
    </xf>
    <xf numFmtId="0" fontId="14" fillId="7" borderId="10"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5" fillId="0" borderId="23" xfId="0" applyFont="1" applyBorder="1" applyAlignment="1">
      <alignment horizontal="right" vertical="center" wrapText="1"/>
    </xf>
    <xf numFmtId="0" fontId="15" fillId="0" borderId="21" xfId="0" applyFont="1" applyBorder="1" applyAlignment="1">
      <alignment horizontal="right" vertical="center" wrapText="1"/>
    </xf>
    <xf numFmtId="0" fontId="15" fillId="0" borderId="8" xfId="0" applyFont="1" applyBorder="1" applyAlignment="1">
      <alignment horizontal="right" vertical="center" wrapText="1"/>
    </xf>
    <xf numFmtId="0" fontId="0" fillId="0" borderId="24" xfId="0" applyBorder="1" applyAlignment="1">
      <alignment horizontal="center" vertical="center"/>
    </xf>
  </cellXfs>
  <cellStyles count="5">
    <cellStyle name="60% - Énfasis5" xfId="4" builtinId="48"/>
    <cellStyle name="Cálculo" xfId="3" builtinId="22"/>
    <cellStyle name="Millares 2" xfId="2" xr:uid="{00000000-0005-0000-0000-000002000000}"/>
    <cellStyle name="Normal" xfId="0" builtinId="0"/>
    <cellStyle name="Porcentaje" xfId="1" builtinId="5"/>
  </cellStyles>
  <dxfs count="3">
    <dxf>
      <alignment wrapText="1"/>
    </dxf>
    <dxf>
      <alignment horizontal="left" vertical="top" textRotation="0" wrapText="1" indent="0" justifyLastLine="0" shrinkToFit="0" readingOrder="0"/>
    </dxf>
    <dxf>
      <alignment vertical="top" indent="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152400</xdr:colOff>
      <xdr:row>0</xdr:row>
      <xdr:rowOff>7620</xdr:rowOff>
    </xdr:from>
    <xdr:to>
      <xdr:col>1</xdr:col>
      <xdr:colOff>1386840</xdr:colOff>
      <xdr:row>2</xdr:row>
      <xdr:rowOff>253417</xdr:rowOff>
    </xdr:to>
    <xdr:pic>
      <xdr:nvPicPr>
        <xdr:cNvPr id="2" name="Picture 1" descr="image00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7620"/>
          <a:ext cx="1234440" cy="611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tephanie.romero/Documents/GRANTS/Carpetas%20por%20NO%20y%20donantes/BNO/DGD%20Programme/Final/Presupuesto/EN%20-%20Budget%20Template%20DGD%202022-26%20ECU%20vFinal.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Instructions"/>
      <sheetName val="Budget"/>
      <sheetName val="TC CODES"/>
      <sheetName val="LF_LC"/>
      <sheetName val="LF_EUR"/>
      <sheetName val="LF_LC.OWNER"/>
      <sheetName val="LF_EUR.OWNER"/>
      <sheetName val="LF.LC.GROUP"/>
      <sheetName val="LF_EUR.GROUP"/>
      <sheetName val="DGD_LC"/>
      <sheetName val="DGD_EUR"/>
      <sheetName val="DGD_LC.OWNER"/>
      <sheetName val="DGD_EUR.OWNER"/>
      <sheetName val="DGD_LC.GROUP"/>
      <sheetName val="DGD_EUR.GROUP"/>
      <sheetName val="T4"/>
      <sheetName val="T2"/>
      <sheetName val="FAD"/>
      <sheetName val="T4 detailed partner"/>
      <sheetName val="CheckList Partners"/>
      <sheetName val="Xrate"/>
      <sheetName val="R pays"/>
      <sheetName val="STOP"/>
    </sheetNames>
    <sheetDataSet>
      <sheetData sheetId="0"/>
      <sheetData sheetId="1" refreshError="1"/>
      <sheetData sheetId="2" refreshError="1"/>
      <sheetData sheetId="3" refreshError="1"/>
      <sheetData sheetId="4"/>
      <sheetData sheetId="5"/>
      <sheetData sheetId="6" refreshError="1"/>
      <sheetData sheetId="7" refreshError="1"/>
      <sheetData sheetId="8" refreshError="1"/>
      <sheetData sheetId="9" refreshError="1"/>
      <sheetData sheetId="10" refreshError="1"/>
      <sheetData sheetId="11">
        <row r="6">
          <cell r="A6">
            <v>101</v>
          </cell>
        </row>
        <row r="7">
          <cell r="A7">
            <v>102</v>
          </cell>
        </row>
        <row r="8">
          <cell r="A8">
            <v>103</v>
          </cell>
        </row>
        <row r="10">
          <cell r="A10">
            <v>201</v>
          </cell>
        </row>
        <row r="11">
          <cell r="A11">
            <v>202</v>
          </cell>
        </row>
        <row r="12">
          <cell r="A12">
            <v>203</v>
          </cell>
        </row>
        <row r="14">
          <cell r="A14">
            <v>301</v>
          </cell>
        </row>
        <row r="15">
          <cell r="A15">
            <v>302</v>
          </cell>
        </row>
        <row r="16">
          <cell r="A16">
            <v>303</v>
          </cell>
        </row>
        <row r="17">
          <cell r="A17">
            <v>304</v>
          </cell>
        </row>
        <row r="21">
          <cell r="A21">
            <v>401</v>
          </cell>
        </row>
        <row r="22">
          <cell r="A22">
            <v>402</v>
          </cell>
        </row>
        <row r="23">
          <cell r="A23">
            <v>403</v>
          </cell>
        </row>
        <row r="24">
          <cell r="A24">
            <v>404</v>
          </cell>
        </row>
        <row r="26">
          <cell r="A26">
            <v>501</v>
          </cell>
        </row>
        <row r="27">
          <cell r="A27">
            <v>502</v>
          </cell>
        </row>
        <row r="29">
          <cell r="A29">
            <v>601</v>
          </cell>
        </row>
        <row r="30">
          <cell r="A30">
            <v>602</v>
          </cell>
        </row>
        <row r="31">
          <cell r="A31">
            <v>603</v>
          </cell>
        </row>
        <row r="33">
          <cell r="A33">
            <v>701</v>
          </cell>
        </row>
        <row r="34">
          <cell r="A34">
            <v>702</v>
          </cell>
        </row>
        <row r="35">
          <cell r="A35">
            <v>703</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15" displayName="Table15" ref="A1:J19" totalsRowShown="0">
  <autoFilter ref="A1:J19" xr:uid="{00000000-0009-0000-0100-000004000000}"/>
  <tableColumns count="10">
    <tableColumn id="1" xr3:uid="{00000000-0010-0000-0000-000001000000}" name="Results"/>
    <tableColumn id="2" xr3:uid="{00000000-0010-0000-0000-000002000000}" name="Indicators"/>
    <tableColumn id="7" xr3:uid="{00000000-0010-0000-0000-000007000000}" name="Indicator code (if applicable)"/>
    <tableColumn id="9" xr3:uid="{00000000-0010-0000-0000-000009000000}" name="Is the indicator tied to the intervention?" dataDxfId="2"/>
    <tableColumn id="8" xr3:uid="{00000000-0010-0000-0000-000008000000}" name="Respondents"/>
    <tableColumn id="10" xr3:uid="{00000000-0010-0000-0000-00000A000000}" name="Definition" dataDxfId="1"/>
    <tableColumn id="3" xr3:uid="{00000000-0010-0000-0000-000003000000}" name="Calculation method"/>
    <tableColumn id="4" xr3:uid="{00000000-0010-0000-0000-000004000000}" name="Source and mean of verification"/>
    <tableColumn id="5" xr3:uid="{00000000-0010-0000-0000-000005000000}" name="Disaggregation criteria"/>
    <tableColumn id="6" xr3:uid="{00000000-0010-0000-0000-000006000000}" name="Comments (if any)" dataDxfId="0"/>
  </tableColumns>
  <tableStyleInfo name="TableStyleMedium14"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41"/>
  <sheetViews>
    <sheetView tabSelected="1" topLeftCell="A27" zoomScaleNormal="100" workbookViewId="0">
      <selection activeCell="C10" sqref="C10"/>
    </sheetView>
  </sheetViews>
  <sheetFormatPr baseColWidth="10" defaultColWidth="11.5703125" defaultRowHeight="15" x14ac:dyDescent="0.25"/>
  <cols>
    <col min="1" max="1" width="5.28515625" customWidth="1"/>
    <col min="2" max="2" width="41.5703125" customWidth="1"/>
    <col min="3" max="3" width="51.85546875" customWidth="1"/>
    <col min="6" max="6" width="28.28515625" customWidth="1"/>
    <col min="7" max="7" width="65" customWidth="1"/>
  </cols>
  <sheetData>
    <row r="1" spans="2:7" x14ac:dyDescent="0.25">
      <c r="B1" s="194"/>
      <c r="C1" s="194"/>
      <c r="D1" s="194"/>
      <c r="E1" s="194"/>
      <c r="F1" s="194"/>
      <c r="G1" s="194"/>
    </row>
    <row r="2" spans="2:7" x14ac:dyDescent="0.25">
      <c r="B2" s="194"/>
      <c r="C2" s="194"/>
      <c r="D2" s="194"/>
      <c r="E2" s="194"/>
      <c r="F2" s="194"/>
      <c r="G2" s="194"/>
    </row>
    <row r="3" spans="2:7" ht="26.25" thickBot="1" x14ac:dyDescent="0.4">
      <c r="B3" s="280" t="s">
        <v>330</v>
      </c>
      <c r="C3" s="280"/>
      <c r="D3" s="280"/>
      <c r="E3" s="280"/>
      <c r="F3" s="280"/>
      <c r="G3" s="280"/>
    </row>
    <row r="4" spans="2:7" ht="50.25" customHeight="1" thickBot="1" x14ac:dyDescent="0.3">
      <c r="B4" s="195" t="s">
        <v>332</v>
      </c>
      <c r="C4" s="196" t="s">
        <v>112</v>
      </c>
      <c r="D4" s="197" t="s">
        <v>333</v>
      </c>
      <c r="E4" s="198" t="s">
        <v>334</v>
      </c>
      <c r="F4" s="199" t="s">
        <v>113</v>
      </c>
      <c r="G4" s="199" t="s">
        <v>114</v>
      </c>
    </row>
    <row r="5" spans="2:7" ht="53.25" customHeight="1" thickBot="1" x14ac:dyDescent="0.3">
      <c r="B5" s="287" t="s">
        <v>335</v>
      </c>
      <c r="C5" s="288"/>
      <c r="D5" s="288"/>
      <c r="E5" s="288"/>
      <c r="F5" s="288"/>
      <c r="G5" s="289"/>
    </row>
    <row r="6" spans="2:7" s="1" customFormat="1" ht="168.75" thickBot="1" x14ac:dyDescent="0.3">
      <c r="B6" s="200" t="s">
        <v>336</v>
      </c>
      <c r="C6" s="201" t="s">
        <v>174</v>
      </c>
      <c r="D6" s="202"/>
      <c r="E6" s="202"/>
      <c r="F6" s="203" t="s">
        <v>175</v>
      </c>
      <c r="G6" s="204"/>
    </row>
    <row r="7" spans="2:7" s="1" customFormat="1" ht="192.75" thickBot="1" x14ac:dyDescent="0.3">
      <c r="B7" s="205" t="s">
        <v>337</v>
      </c>
      <c r="C7" s="206" t="s">
        <v>176</v>
      </c>
      <c r="D7" s="207"/>
      <c r="E7" s="207"/>
      <c r="F7" s="208" t="s">
        <v>178</v>
      </c>
      <c r="G7" s="209" t="s">
        <v>177</v>
      </c>
    </row>
    <row r="8" spans="2:7" s="1" customFormat="1" ht="196.5" customHeight="1" thickBot="1" x14ac:dyDescent="0.3">
      <c r="B8" s="210" t="s">
        <v>338</v>
      </c>
      <c r="C8" s="211" t="s">
        <v>322</v>
      </c>
      <c r="D8" s="212"/>
      <c r="E8" s="212"/>
      <c r="F8" s="213" t="s">
        <v>179</v>
      </c>
      <c r="G8" s="214" t="s">
        <v>180</v>
      </c>
    </row>
    <row r="9" spans="2:7" s="1" customFormat="1" ht="247.5" customHeight="1" thickBot="1" x14ac:dyDescent="0.3">
      <c r="B9" s="215" t="s">
        <v>339</v>
      </c>
      <c r="C9" s="206" t="s">
        <v>183</v>
      </c>
      <c r="D9" s="207"/>
      <c r="E9" s="216"/>
      <c r="F9" s="217" t="s">
        <v>181</v>
      </c>
      <c r="G9" s="209" t="s">
        <v>182</v>
      </c>
    </row>
    <row r="10" spans="2:7" ht="132.75" thickBot="1" x14ac:dyDescent="0.3">
      <c r="B10" s="218" t="s">
        <v>405</v>
      </c>
      <c r="C10" s="219" t="s">
        <v>328</v>
      </c>
      <c r="D10" s="220"/>
      <c r="E10" s="220"/>
      <c r="F10" s="221" t="s">
        <v>185</v>
      </c>
      <c r="G10" s="222" t="s">
        <v>186</v>
      </c>
    </row>
    <row r="11" spans="2:7" ht="15.75" thickBot="1" x14ac:dyDescent="0.3">
      <c r="B11" s="279"/>
      <c r="C11" s="279"/>
      <c r="D11" s="279"/>
      <c r="E11" s="279"/>
      <c r="F11" s="279"/>
      <c r="G11" s="279"/>
    </row>
    <row r="12" spans="2:7" ht="72.75" thickBot="1" x14ac:dyDescent="0.3">
      <c r="B12" s="223" t="s">
        <v>331</v>
      </c>
      <c r="C12" s="224" t="s">
        <v>187</v>
      </c>
      <c r="D12" s="223" t="s">
        <v>188</v>
      </c>
      <c r="E12" s="223" t="s">
        <v>115</v>
      </c>
      <c r="F12" s="223" t="s">
        <v>116</v>
      </c>
      <c r="G12" s="223" t="s">
        <v>117</v>
      </c>
    </row>
    <row r="13" spans="2:7" ht="144" x14ac:dyDescent="0.25">
      <c r="B13" s="225" t="s">
        <v>340</v>
      </c>
      <c r="C13" s="226" t="s">
        <v>194</v>
      </c>
      <c r="D13" s="227" t="s">
        <v>196</v>
      </c>
      <c r="E13" s="228" t="s">
        <v>197</v>
      </c>
      <c r="F13" s="227" t="s">
        <v>119</v>
      </c>
      <c r="G13" s="229" t="s">
        <v>191</v>
      </c>
    </row>
    <row r="14" spans="2:7" ht="84" x14ac:dyDescent="0.25">
      <c r="B14" s="230" t="s">
        <v>341</v>
      </c>
      <c r="C14" s="231" t="s">
        <v>194</v>
      </c>
      <c r="D14" s="232" t="s">
        <v>196</v>
      </c>
      <c r="E14" s="233" t="s">
        <v>198</v>
      </c>
      <c r="F14" s="234" t="s">
        <v>120</v>
      </c>
      <c r="G14" s="235" t="s">
        <v>342</v>
      </c>
    </row>
    <row r="15" spans="2:7" ht="84" x14ac:dyDescent="0.25">
      <c r="B15" s="230" t="s">
        <v>343</v>
      </c>
      <c r="C15" s="231" t="s">
        <v>200</v>
      </c>
      <c r="D15" s="234" t="s">
        <v>121</v>
      </c>
      <c r="E15" s="233" t="s">
        <v>203</v>
      </c>
      <c r="F15" s="234" t="s">
        <v>122</v>
      </c>
      <c r="G15" s="235" t="s">
        <v>344</v>
      </c>
    </row>
    <row r="16" spans="2:7" ht="156" x14ac:dyDescent="0.25">
      <c r="B16" s="236" t="s">
        <v>345</v>
      </c>
      <c r="C16" s="237" t="s">
        <v>209</v>
      </c>
      <c r="D16" s="234" t="s">
        <v>210</v>
      </c>
      <c r="E16" s="238" t="s">
        <v>204</v>
      </c>
      <c r="F16" s="234" t="s">
        <v>124</v>
      </c>
      <c r="G16" s="239" t="s">
        <v>211</v>
      </c>
    </row>
    <row r="17" spans="2:7" ht="204" x14ac:dyDescent="0.25">
      <c r="B17" s="230" t="s">
        <v>346</v>
      </c>
      <c r="C17" s="231" t="s">
        <v>213</v>
      </c>
      <c r="D17" s="234" t="s">
        <v>215</v>
      </c>
      <c r="E17" s="238" t="s">
        <v>214</v>
      </c>
      <c r="F17" s="234" t="s">
        <v>125</v>
      </c>
      <c r="G17" s="235" t="s">
        <v>347</v>
      </c>
    </row>
    <row r="18" spans="2:7" ht="120.75" thickBot="1" x14ac:dyDescent="0.3">
      <c r="B18" s="240" t="s">
        <v>348</v>
      </c>
      <c r="C18" s="241" t="s">
        <v>349</v>
      </c>
      <c r="D18" s="242" t="s">
        <v>126</v>
      </c>
      <c r="E18" s="243" t="s">
        <v>220</v>
      </c>
      <c r="F18" s="242" t="s">
        <v>125</v>
      </c>
      <c r="G18" s="244" t="s">
        <v>350</v>
      </c>
    </row>
    <row r="19" spans="2:7" ht="15.75" thickBot="1" x14ac:dyDescent="0.3">
      <c r="B19" s="281"/>
      <c r="C19" s="282"/>
      <c r="D19" s="282"/>
      <c r="E19" s="282"/>
      <c r="F19" s="282"/>
      <c r="G19" s="283"/>
    </row>
    <row r="20" spans="2:7" ht="96" x14ac:dyDescent="0.25">
      <c r="B20" s="245" t="s">
        <v>351</v>
      </c>
      <c r="C20" s="246" t="s">
        <v>228</v>
      </c>
      <c r="D20" s="247" t="s">
        <v>225</v>
      </c>
      <c r="E20" s="248" t="s">
        <v>226</v>
      </c>
      <c r="F20" s="249" t="s">
        <v>237</v>
      </c>
      <c r="G20" s="250" t="s">
        <v>227</v>
      </c>
    </row>
    <row r="21" spans="2:7" ht="96" x14ac:dyDescent="0.25">
      <c r="B21" s="230" t="s">
        <v>352</v>
      </c>
      <c r="C21" s="251" t="s">
        <v>353</v>
      </c>
      <c r="D21" s="252" t="s">
        <v>225</v>
      </c>
      <c r="E21" s="253" t="s">
        <v>226</v>
      </c>
      <c r="F21" s="234" t="s">
        <v>238</v>
      </c>
      <c r="G21" s="239" t="s">
        <v>239</v>
      </c>
    </row>
    <row r="22" spans="2:7" ht="132" x14ac:dyDescent="0.25">
      <c r="B22" s="230" t="s">
        <v>354</v>
      </c>
      <c r="C22" s="254" t="s">
        <v>260</v>
      </c>
      <c r="D22" s="252" t="s">
        <v>242</v>
      </c>
      <c r="E22" s="253" t="s">
        <v>355</v>
      </c>
      <c r="F22" s="234" t="s">
        <v>120</v>
      </c>
      <c r="G22" s="239" t="s">
        <v>241</v>
      </c>
    </row>
    <row r="23" spans="2:7" ht="180" x14ac:dyDescent="0.25">
      <c r="B23" s="230" t="s">
        <v>356</v>
      </c>
      <c r="C23" s="255" t="s">
        <v>357</v>
      </c>
      <c r="D23" s="252" t="s">
        <v>244</v>
      </c>
      <c r="E23" s="238" t="s">
        <v>246</v>
      </c>
      <c r="F23" s="234" t="s">
        <v>132</v>
      </c>
      <c r="G23" s="239" t="s">
        <v>245</v>
      </c>
    </row>
    <row r="24" spans="2:7" ht="24" x14ac:dyDescent="0.25">
      <c r="B24" s="230" t="s">
        <v>358</v>
      </c>
      <c r="C24" s="255"/>
      <c r="D24" s="252"/>
      <c r="E24" s="238"/>
      <c r="F24" s="234"/>
      <c r="G24" s="239"/>
    </row>
    <row r="25" spans="2:7" ht="120" x14ac:dyDescent="0.25">
      <c r="B25" s="230" t="s">
        <v>359</v>
      </c>
      <c r="C25" s="254" t="s">
        <v>247</v>
      </c>
      <c r="D25" s="252" t="s">
        <v>248</v>
      </c>
      <c r="E25" s="253" t="s">
        <v>360</v>
      </c>
      <c r="F25" s="234" t="s">
        <v>133</v>
      </c>
      <c r="G25" s="256" t="s">
        <v>361</v>
      </c>
    </row>
    <row r="26" spans="2:7" ht="108" x14ac:dyDescent="0.25">
      <c r="B26" s="257" t="s">
        <v>362</v>
      </c>
      <c r="C26" s="258" t="s">
        <v>363</v>
      </c>
      <c r="D26" s="252" t="s">
        <v>364</v>
      </c>
      <c r="E26" s="253" t="s">
        <v>365</v>
      </c>
      <c r="F26" s="234" t="s">
        <v>134</v>
      </c>
      <c r="G26" s="239" t="s">
        <v>366</v>
      </c>
    </row>
    <row r="27" spans="2:7" ht="156" x14ac:dyDescent="0.25">
      <c r="B27" s="259" t="s">
        <v>367</v>
      </c>
      <c r="C27" s="254" t="s">
        <v>261</v>
      </c>
      <c r="D27" s="252" t="s">
        <v>368</v>
      </c>
      <c r="E27" s="238" t="s">
        <v>253</v>
      </c>
      <c r="F27" s="234" t="s">
        <v>135</v>
      </c>
      <c r="G27" s="235" t="s">
        <v>369</v>
      </c>
    </row>
    <row r="28" spans="2:7" ht="156.75" thickBot="1" x14ac:dyDescent="0.3">
      <c r="B28" s="260" t="s">
        <v>370</v>
      </c>
      <c r="C28" s="261" t="s">
        <v>256</v>
      </c>
      <c r="D28" s="262" t="s">
        <v>371</v>
      </c>
      <c r="E28" s="263" t="s">
        <v>253</v>
      </c>
      <c r="F28" s="264" t="s">
        <v>135</v>
      </c>
      <c r="G28" s="265" t="s">
        <v>372</v>
      </c>
    </row>
    <row r="29" spans="2:7" ht="15.75" thickBot="1" x14ac:dyDescent="0.3">
      <c r="B29" s="284"/>
      <c r="C29" s="285"/>
      <c r="D29" s="285"/>
      <c r="E29" s="285"/>
      <c r="F29" s="285"/>
      <c r="G29" s="286"/>
    </row>
    <row r="30" spans="2:7" ht="72" x14ac:dyDescent="0.25">
      <c r="B30" s="225" t="s">
        <v>373</v>
      </c>
      <c r="C30" s="266" t="s">
        <v>374</v>
      </c>
      <c r="D30" s="267" t="s">
        <v>137</v>
      </c>
      <c r="E30" s="268" t="s">
        <v>264</v>
      </c>
      <c r="F30" s="269" t="s">
        <v>138</v>
      </c>
      <c r="G30" s="270" t="s">
        <v>375</v>
      </c>
    </row>
    <row r="31" spans="2:7" ht="60" x14ac:dyDescent="0.25">
      <c r="B31" s="230" t="s">
        <v>376</v>
      </c>
      <c r="C31" s="231" t="s">
        <v>270</v>
      </c>
      <c r="D31" s="271" t="s">
        <v>271</v>
      </c>
      <c r="E31" s="238" t="s">
        <v>267</v>
      </c>
      <c r="F31" s="234" t="s">
        <v>329</v>
      </c>
      <c r="G31" s="235" t="s">
        <v>377</v>
      </c>
    </row>
    <row r="32" spans="2:7" ht="60" x14ac:dyDescent="0.25">
      <c r="B32" s="230" t="s">
        <v>378</v>
      </c>
      <c r="C32" s="251" t="s">
        <v>379</v>
      </c>
      <c r="D32" s="271" t="s">
        <v>273</v>
      </c>
      <c r="E32" s="253" t="s">
        <v>380</v>
      </c>
      <c r="F32" s="234" t="s">
        <v>329</v>
      </c>
      <c r="G32" s="256" t="s">
        <v>381</v>
      </c>
    </row>
    <row r="33" spans="2:7" ht="60" x14ac:dyDescent="0.25">
      <c r="B33" s="230" t="s">
        <v>382</v>
      </c>
      <c r="C33" s="251" t="s">
        <v>383</v>
      </c>
      <c r="D33" s="271" t="s">
        <v>273</v>
      </c>
      <c r="E33" s="238" t="s">
        <v>276</v>
      </c>
      <c r="F33" s="234" t="s">
        <v>329</v>
      </c>
      <c r="G33" s="235" t="s">
        <v>278</v>
      </c>
    </row>
    <row r="34" spans="2:7" ht="84" x14ac:dyDescent="0.25">
      <c r="B34" s="230" t="s">
        <v>384</v>
      </c>
      <c r="C34" s="251" t="s">
        <v>385</v>
      </c>
      <c r="D34" s="271" t="s">
        <v>271</v>
      </c>
      <c r="E34" s="253" t="s">
        <v>386</v>
      </c>
      <c r="F34" s="234" t="s">
        <v>122</v>
      </c>
      <c r="G34" s="239" t="s">
        <v>285</v>
      </c>
    </row>
    <row r="35" spans="2:7" ht="84" x14ac:dyDescent="0.25">
      <c r="B35" s="230" t="s">
        <v>387</v>
      </c>
      <c r="C35" s="251" t="s">
        <v>282</v>
      </c>
      <c r="D35" s="271" t="s">
        <v>283</v>
      </c>
      <c r="E35" s="253" t="s">
        <v>388</v>
      </c>
      <c r="F35" s="234" t="s">
        <v>142</v>
      </c>
      <c r="G35" s="256" t="s">
        <v>389</v>
      </c>
    </row>
    <row r="36" spans="2:7" ht="60" x14ac:dyDescent="0.25">
      <c r="B36" s="230" t="s">
        <v>390</v>
      </c>
      <c r="C36" s="231" t="s">
        <v>288</v>
      </c>
      <c r="D36" s="271" t="s">
        <v>289</v>
      </c>
      <c r="E36" s="238" t="s">
        <v>293</v>
      </c>
      <c r="F36" s="234" t="s">
        <v>125</v>
      </c>
      <c r="G36" s="239" t="s">
        <v>290</v>
      </c>
    </row>
    <row r="37" spans="2:7" ht="84" x14ac:dyDescent="0.25">
      <c r="B37" s="230" t="s">
        <v>391</v>
      </c>
      <c r="C37" s="231" t="s">
        <v>296</v>
      </c>
      <c r="D37" s="271" t="s">
        <v>289</v>
      </c>
      <c r="E37" s="253" t="s">
        <v>392</v>
      </c>
      <c r="F37" s="234" t="s">
        <v>143</v>
      </c>
      <c r="G37" s="235" t="s">
        <v>393</v>
      </c>
    </row>
    <row r="38" spans="2:7" ht="144.75" thickBot="1" x14ac:dyDescent="0.3">
      <c r="B38" s="272" t="s">
        <v>394</v>
      </c>
      <c r="C38" s="273" t="s">
        <v>297</v>
      </c>
      <c r="D38" s="274" t="s">
        <v>298</v>
      </c>
      <c r="E38" s="275" t="s">
        <v>395</v>
      </c>
      <c r="F38" s="264" t="s">
        <v>142</v>
      </c>
      <c r="G38" s="265" t="s">
        <v>396</v>
      </c>
    </row>
    <row r="39" spans="2:7" ht="15.75" thickBot="1" x14ac:dyDescent="0.3">
      <c r="B39" s="284"/>
      <c r="C39" s="285"/>
      <c r="D39" s="285"/>
      <c r="E39" s="285"/>
      <c r="F39" s="285"/>
      <c r="G39" s="286"/>
    </row>
    <row r="40" spans="2:7" ht="120" x14ac:dyDescent="0.25">
      <c r="B40" s="225" t="s">
        <v>397</v>
      </c>
      <c r="C40" s="276" t="s">
        <v>398</v>
      </c>
      <c r="D40" s="269" t="s">
        <v>128</v>
      </c>
      <c r="E40" s="277" t="s">
        <v>399</v>
      </c>
      <c r="F40" s="269" t="s">
        <v>125</v>
      </c>
      <c r="G40" s="270" t="s">
        <v>400</v>
      </c>
    </row>
    <row r="41" spans="2:7" ht="72.75" thickBot="1" x14ac:dyDescent="0.3">
      <c r="B41" s="272" t="s">
        <v>401</v>
      </c>
      <c r="C41" s="278" t="s">
        <v>402</v>
      </c>
      <c r="D41" s="264" t="s">
        <v>123</v>
      </c>
      <c r="E41" s="275" t="s">
        <v>403</v>
      </c>
      <c r="F41" s="264" t="s">
        <v>125</v>
      </c>
      <c r="G41" s="265" t="s">
        <v>404</v>
      </c>
    </row>
  </sheetData>
  <mergeCells count="6">
    <mergeCell ref="B11:G11"/>
    <mergeCell ref="B3:G3"/>
    <mergeCell ref="B19:G19"/>
    <mergeCell ref="B29:G29"/>
    <mergeCell ref="B39:G39"/>
    <mergeCell ref="B5:G5"/>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T38"/>
  <sheetViews>
    <sheetView topLeftCell="A27" zoomScale="130" zoomScaleNormal="130" workbookViewId="0">
      <selection activeCell="A2" sqref="A2:G31"/>
    </sheetView>
  </sheetViews>
  <sheetFormatPr baseColWidth="10" defaultColWidth="11.5703125" defaultRowHeight="15" x14ac:dyDescent="0.25"/>
  <cols>
    <col min="1" max="1" width="10.7109375" customWidth="1"/>
    <col min="2" max="2" width="41.42578125" customWidth="1"/>
    <col min="3" max="3" width="37.42578125" customWidth="1"/>
    <col min="4" max="4" width="30.7109375" customWidth="1"/>
    <col min="5" max="5" width="15" customWidth="1"/>
    <col min="6" max="6" width="11.5703125" customWidth="1"/>
    <col min="7" max="7" width="40.7109375" customWidth="1"/>
    <col min="8" max="8" width="7.85546875" customWidth="1"/>
    <col min="9" max="9" width="7.5703125" customWidth="1"/>
    <col min="10" max="10" width="10.42578125" customWidth="1"/>
    <col min="11" max="11" width="10.85546875" customWidth="1"/>
    <col min="12" max="12" width="9.140625" customWidth="1"/>
    <col min="13" max="13" width="8.42578125" customWidth="1"/>
    <col min="14" max="14" width="8.85546875" customWidth="1"/>
    <col min="15" max="15" width="8.5703125" customWidth="1"/>
    <col min="16" max="16" width="7.85546875" customWidth="1"/>
    <col min="17" max="17" width="9" customWidth="1"/>
    <col min="18" max="18" width="11" customWidth="1"/>
    <col min="19" max="19" width="9.42578125" customWidth="1"/>
    <col min="20" max="20" width="9" customWidth="1"/>
    <col min="21" max="21" width="8.28515625" customWidth="1"/>
    <col min="22" max="22" width="7.7109375" customWidth="1"/>
    <col min="23" max="23" width="7.85546875" customWidth="1"/>
    <col min="24" max="24" width="55.28515625" customWidth="1"/>
    <col min="25" max="72" width="11.42578125" style="85"/>
  </cols>
  <sheetData>
    <row r="1" spans="1:72" ht="18.75" customHeight="1" thickBot="1" x14ac:dyDescent="0.3">
      <c r="H1" s="290" t="s">
        <v>162</v>
      </c>
      <c r="I1" s="291"/>
      <c r="J1" s="291"/>
      <c r="K1" s="291"/>
      <c r="L1" s="291"/>
      <c r="M1" s="291"/>
      <c r="N1" s="291"/>
      <c r="O1" s="292"/>
      <c r="P1" s="290" t="s">
        <v>163</v>
      </c>
      <c r="Q1" s="291"/>
      <c r="R1" s="291"/>
      <c r="S1" s="291"/>
      <c r="T1" s="291"/>
      <c r="U1" s="291"/>
      <c r="V1" s="291"/>
      <c r="W1" s="292"/>
    </row>
    <row r="2" spans="1:72" ht="36.75" thickBot="1" x14ac:dyDescent="0.3">
      <c r="A2" s="30" t="s">
        <v>190</v>
      </c>
      <c r="B2" s="30" t="s">
        <v>195</v>
      </c>
      <c r="C2" s="19" t="s">
        <v>187</v>
      </c>
      <c r="D2" s="19" t="s">
        <v>188</v>
      </c>
      <c r="E2" s="20" t="s">
        <v>115</v>
      </c>
      <c r="F2" s="20" t="s">
        <v>116</v>
      </c>
      <c r="G2" s="31" t="s">
        <v>117</v>
      </c>
      <c r="H2" s="139" t="s">
        <v>230</v>
      </c>
      <c r="I2" s="140" t="s">
        <v>231</v>
      </c>
      <c r="J2" s="140" t="s">
        <v>232</v>
      </c>
      <c r="K2" s="140" t="s">
        <v>233</v>
      </c>
      <c r="L2" s="140" t="s">
        <v>235</v>
      </c>
      <c r="M2" s="140" t="s">
        <v>234</v>
      </c>
      <c r="N2" s="140" t="s">
        <v>192</v>
      </c>
      <c r="O2" s="141" t="s">
        <v>193</v>
      </c>
      <c r="P2" s="142" t="s">
        <v>205</v>
      </c>
      <c r="Q2" s="140" t="s">
        <v>206</v>
      </c>
      <c r="R2" s="140" t="s">
        <v>207</v>
      </c>
      <c r="S2" s="140" t="s">
        <v>208</v>
      </c>
      <c r="T2" s="140" t="s">
        <v>235</v>
      </c>
      <c r="U2" s="140" t="s">
        <v>234</v>
      </c>
      <c r="V2" s="140" t="s">
        <v>192</v>
      </c>
      <c r="W2" s="141" t="s">
        <v>193</v>
      </c>
      <c r="X2" s="124" t="s">
        <v>259</v>
      </c>
    </row>
    <row r="3" spans="1:72" ht="129" customHeight="1" thickBot="1" x14ac:dyDescent="0.3">
      <c r="A3" s="187" t="s">
        <v>189</v>
      </c>
      <c r="B3" s="59" t="s">
        <v>307</v>
      </c>
      <c r="C3" s="60" t="s">
        <v>194</v>
      </c>
      <c r="D3" s="61" t="s">
        <v>196</v>
      </c>
      <c r="E3" s="62" t="s">
        <v>197</v>
      </c>
      <c r="F3" s="61" t="s">
        <v>119</v>
      </c>
      <c r="G3" s="63" t="s">
        <v>191</v>
      </c>
      <c r="H3" s="64"/>
      <c r="I3" s="65"/>
      <c r="J3" s="65">
        <f>50*60%</f>
        <v>30</v>
      </c>
      <c r="K3" s="65"/>
      <c r="L3" s="65">
        <v>20</v>
      </c>
      <c r="M3" s="65"/>
      <c r="N3" s="65"/>
      <c r="O3" s="67"/>
      <c r="P3" s="82"/>
      <c r="Q3" s="65"/>
      <c r="R3" s="65">
        <v>80</v>
      </c>
      <c r="S3" s="65"/>
      <c r="T3" s="65">
        <v>20</v>
      </c>
      <c r="U3" s="65"/>
      <c r="V3" s="65"/>
      <c r="W3" s="67"/>
      <c r="X3" s="102"/>
    </row>
    <row r="4" spans="1:72" ht="78" customHeight="1" thickBot="1" x14ac:dyDescent="0.3">
      <c r="A4" s="187" t="s">
        <v>189</v>
      </c>
      <c r="B4" s="59" t="s">
        <v>308</v>
      </c>
      <c r="C4" s="60" t="s">
        <v>194</v>
      </c>
      <c r="D4" s="61" t="s">
        <v>196</v>
      </c>
      <c r="E4" s="62" t="s">
        <v>198</v>
      </c>
      <c r="F4" s="73" t="s">
        <v>120</v>
      </c>
      <c r="G4" s="108" t="s">
        <v>199</v>
      </c>
      <c r="H4" s="83"/>
      <c r="I4" s="75"/>
      <c r="J4" s="75"/>
      <c r="K4" s="75">
        <v>80</v>
      </c>
      <c r="L4" s="75"/>
      <c r="M4" s="75">
        <v>20</v>
      </c>
      <c r="N4" s="75"/>
      <c r="O4" s="84"/>
      <c r="P4" s="111"/>
      <c r="Q4" s="75"/>
      <c r="R4" s="75"/>
      <c r="S4" s="75">
        <v>80</v>
      </c>
      <c r="T4" s="75"/>
      <c r="U4" s="75">
        <v>20</v>
      </c>
      <c r="V4" s="75"/>
      <c r="W4" s="84"/>
      <c r="X4" s="103"/>
    </row>
    <row r="5" spans="1:72" ht="71.25" customHeight="1" thickBot="1" x14ac:dyDescent="0.3">
      <c r="A5" s="187" t="s">
        <v>189</v>
      </c>
      <c r="B5" s="59" t="s">
        <v>309</v>
      </c>
      <c r="C5" s="60" t="s">
        <v>200</v>
      </c>
      <c r="D5" s="73" t="s">
        <v>121</v>
      </c>
      <c r="E5" s="62" t="s">
        <v>203</v>
      </c>
      <c r="F5" s="73" t="s">
        <v>122</v>
      </c>
      <c r="G5" s="108" t="s">
        <v>202</v>
      </c>
      <c r="H5" s="83"/>
      <c r="I5" s="75"/>
      <c r="J5" s="75"/>
      <c r="K5" s="75"/>
      <c r="L5" s="75"/>
      <c r="M5" s="75"/>
      <c r="N5" s="75"/>
      <c r="O5" s="84"/>
      <c r="P5" s="111"/>
      <c r="Q5" s="75"/>
      <c r="R5" s="75"/>
      <c r="S5" s="75"/>
      <c r="T5" s="75"/>
      <c r="U5" s="75"/>
      <c r="V5" s="75"/>
      <c r="W5" s="84"/>
      <c r="X5" s="104" t="s">
        <v>201</v>
      </c>
    </row>
    <row r="6" spans="1:72" ht="128.25" customHeight="1" thickBot="1" x14ac:dyDescent="0.3">
      <c r="A6" s="187" t="s">
        <v>189</v>
      </c>
      <c r="B6" s="78" t="s">
        <v>310</v>
      </c>
      <c r="C6" s="79" t="s">
        <v>209</v>
      </c>
      <c r="D6" s="73" t="s">
        <v>210</v>
      </c>
      <c r="E6" s="80" t="s">
        <v>204</v>
      </c>
      <c r="F6" s="73" t="s">
        <v>124</v>
      </c>
      <c r="G6" s="33" t="s">
        <v>211</v>
      </c>
      <c r="H6" s="83"/>
      <c r="I6" s="75"/>
      <c r="J6" s="75"/>
      <c r="K6" s="75"/>
      <c r="L6" s="75"/>
      <c r="M6" s="75"/>
      <c r="N6" s="75"/>
      <c r="O6" s="84"/>
      <c r="P6" s="111"/>
      <c r="Q6" s="75"/>
      <c r="R6" s="75"/>
      <c r="S6" s="75"/>
      <c r="T6" s="75"/>
      <c r="U6" s="75"/>
      <c r="V6" s="75"/>
      <c r="W6" s="84"/>
      <c r="X6" s="104" t="s">
        <v>212</v>
      </c>
    </row>
    <row r="7" spans="1:72" ht="111" customHeight="1" thickBot="1" x14ac:dyDescent="0.3">
      <c r="A7" s="187" t="s">
        <v>189</v>
      </c>
      <c r="B7" s="59" t="s">
        <v>311</v>
      </c>
      <c r="C7" s="60" t="s">
        <v>213</v>
      </c>
      <c r="D7" s="73" t="s">
        <v>215</v>
      </c>
      <c r="E7" s="80" t="s">
        <v>214</v>
      </c>
      <c r="F7" s="73" t="s">
        <v>125</v>
      </c>
      <c r="G7" s="108" t="s">
        <v>217</v>
      </c>
      <c r="H7" s="86">
        <f>300*12%</f>
        <v>36</v>
      </c>
      <c r="I7" s="75">
        <f>300*10%</f>
        <v>30</v>
      </c>
      <c r="J7" s="75">
        <v>30</v>
      </c>
      <c r="K7" s="75">
        <v>28</v>
      </c>
      <c r="L7" s="75">
        <v>18</v>
      </c>
      <c r="M7" s="75">
        <v>14</v>
      </c>
      <c r="N7" s="75">
        <f>300*26%</f>
        <v>78</v>
      </c>
      <c r="O7" s="84">
        <f>300*22%</f>
        <v>66</v>
      </c>
      <c r="P7" s="112">
        <f>210*12%</f>
        <v>25.2</v>
      </c>
      <c r="Q7" s="87">
        <f>210*10%</f>
        <v>21</v>
      </c>
      <c r="R7" s="87">
        <v>30</v>
      </c>
      <c r="S7" s="87">
        <v>21</v>
      </c>
      <c r="T7" s="75">
        <v>14</v>
      </c>
      <c r="U7" s="75">
        <v>8</v>
      </c>
      <c r="V7" s="87">
        <v>50</v>
      </c>
      <c r="W7" s="88">
        <v>41</v>
      </c>
      <c r="X7" s="105" t="s">
        <v>216</v>
      </c>
    </row>
    <row r="8" spans="1:72" ht="59.25" customHeight="1" x14ac:dyDescent="0.25">
      <c r="A8" s="187" t="s">
        <v>189</v>
      </c>
      <c r="B8" s="90" t="s">
        <v>312</v>
      </c>
      <c r="C8" s="91" t="s">
        <v>223</v>
      </c>
      <c r="D8" s="92" t="s">
        <v>126</v>
      </c>
      <c r="E8" s="93" t="s">
        <v>220</v>
      </c>
      <c r="F8" s="92" t="s">
        <v>125</v>
      </c>
      <c r="G8" s="109" t="s">
        <v>218</v>
      </c>
      <c r="H8" s="114"/>
      <c r="I8" s="89"/>
      <c r="J8" s="89"/>
      <c r="K8" s="89"/>
      <c r="L8" s="89"/>
      <c r="M8" s="89"/>
      <c r="N8" s="89"/>
      <c r="O8" s="115"/>
      <c r="P8" s="82"/>
      <c r="Q8" s="65"/>
      <c r="R8" s="65"/>
      <c r="S8" s="65"/>
      <c r="T8" s="89"/>
      <c r="U8" s="89"/>
      <c r="V8" s="65"/>
      <c r="W8" s="65"/>
      <c r="X8" s="106" t="s">
        <v>219</v>
      </c>
    </row>
    <row r="9" spans="1:72" s="184" customFormat="1" ht="12.75" customHeight="1" x14ac:dyDescent="0.25">
      <c r="A9" s="171"/>
      <c r="B9" s="172"/>
      <c r="C9" s="173"/>
      <c r="D9" s="174"/>
      <c r="E9" s="175"/>
      <c r="F9" s="174"/>
      <c r="G9" s="176"/>
      <c r="H9" s="177"/>
      <c r="I9" s="178"/>
      <c r="J9" s="178"/>
      <c r="K9" s="178"/>
      <c r="L9" s="178"/>
      <c r="M9" s="178"/>
      <c r="N9" s="178"/>
      <c r="O9" s="179"/>
      <c r="P9" s="180"/>
      <c r="Q9" s="181"/>
      <c r="R9" s="181"/>
      <c r="S9" s="181"/>
      <c r="T9" s="178"/>
      <c r="U9" s="178"/>
      <c r="V9" s="181"/>
      <c r="W9" s="181"/>
      <c r="X9" s="182"/>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c r="BF9" s="183"/>
      <c r="BG9" s="183"/>
      <c r="BH9" s="183"/>
      <c r="BI9" s="183"/>
      <c r="BJ9" s="183"/>
      <c r="BK9" s="183"/>
      <c r="BL9" s="183"/>
      <c r="BM9" s="183"/>
      <c r="BN9" s="183"/>
      <c r="BO9" s="183"/>
      <c r="BP9" s="183"/>
      <c r="BQ9" s="183"/>
      <c r="BR9" s="183"/>
      <c r="BS9" s="183"/>
      <c r="BT9" s="183"/>
    </row>
    <row r="10" spans="1:72" s="56" customFormat="1" ht="96.75" customHeight="1" x14ac:dyDescent="0.25">
      <c r="A10" s="188" t="s">
        <v>224</v>
      </c>
      <c r="B10" s="90" t="s">
        <v>313</v>
      </c>
      <c r="C10" s="100" t="s">
        <v>228</v>
      </c>
      <c r="D10" s="101" t="s">
        <v>225</v>
      </c>
      <c r="E10" s="94" t="s">
        <v>226</v>
      </c>
      <c r="F10" s="92" t="s">
        <v>237</v>
      </c>
      <c r="G10" s="110" t="s">
        <v>227</v>
      </c>
      <c r="H10" s="114">
        <v>23</v>
      </c>
      <c r="I10" s="89">
        <v>15</v>
      </c>
      <c r="J10" s="89">
        <v>85</v>
      </c>
      <c r="K10" s="89">
        <v>57</v>
      </c>
      <c r="L10" s="89"/>
      <c r="M10" s="89"/>
      <c r="N10" s="89"/>
      <c r="O10" s="115"/>
      <c r="P10" s="113">
        <v>20</v>
      </c>
      <c r="Q10" s="89">
        <v>13</v>
      </c>
      <c r="R10" s="89">
        <v>76</v>
      </c>
      <c r="S10" s="89">
        <v>51</v>
      </c>
      <c r="T10" s="89"/>
      <c r="U10" s="89"/>
      <c r="V10" s="89"/>
      <c r="W10" s="89"/>
      <c r="X10" s="66"/>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row>
    <row r="11" spans="1:72" ht="63.75" customHeight="1" thickBot="1" x14ac:dyDescent="0.3">
      <c r="A11" s="188" t="s">
        <v>224</v>
      </c>
      <c r="B11" s="90" t="s">
        <v>314</v>
      </c>
      <c r="C11" s="91" t="s">
        <v>236</v>
      </c>
      <c r="D11" s="101" t="s">
        <v>225</v>
      </c>
      <c r="E11" s="94" t="s">
        <v>226</v>
      </c>
      <c r="F11" s="92" t="s">
        <v>238</v>
      </c>
      <c r="G11" s="110" t="s">
        <v>239</v>
      </c>
      <c r="H11" s="114"/>
      <c r="I11" s="89"/>
      <c r="J11" s="89"/>
      <c r="K11" s="89"/>
      <c r="L11" s="89"/>
      <c r="M11" s="89"/>
      <c r="N11" s="89"/>
      <c r="O11" s="115"/>
      <c r="P11" s="113"/>
      <c r="Q11" s="89"/>
      <c r="R11" s="89"/>
      <c r="S11" s="89"/>
      <c r="T11" s="89"/>
      <c r="U11" s="89"/>
      <c r="V11" s="89"/>
      <c r="W11" s="89"/>
      <c r="X11" s="66" t="s">
        <v>229</v>
      </c>
    </row>
    <row r="12" spans="1:72" ht="96.75" customHeight="1" thickBot="1" x14ac:dyDescent="0.3">
      <c r="A12" s="188" t="s">
        <v>224</v>
      </c>
      <c r="B12" s="59" t="s">
        <v>315</v>
      </c>
      <c r="C12" s="122" t="s">
        <v>260</v>
      </c>
      <c r="D12" s="123" t="s">
        <v>242</v>
      </c>
      <c r="E12" s="74" t="s">
        <v>240</v>
      </c>
      <c r="F12" s="73" t="s">
        <v>120</v>
      </c>
      <c r="G12" s="80" t="s">
        <v>241</v>
      </c>
      <c r="H12" s="120">
        <f>(2000*65%)*20%</f>
        <v>260</v>
      </c>
      <c r="I12" s="120">
        <f>(2000*65%)*18%</f>
        <v>234</v>
      </c>
      <c r="J12" s="120">
        <f>(2000*65%)*32%</f>
        <v>416</v>
      </c>
      <c r="K12" s="120">
        <f>(2000*65%)*30%</f>
        <v>390</v>
      </c>
      <c r="L12" s="120">
        <f>(2000*35%)*20%</f>
        <v>140</v>
      </c>
      <c r="M12" s="120">
        <f>(2000*35%)*18%</f>
        <v>126</v>
      </c>
      <c r="N12" s="120">
        <f>(2000*35%)*32%</f>
        <v>224</v>
      </c>
      <c r="O12" s="120">
        <f>(2000*35%)*30%</f>
        <v>210</v>
      </c>
      <c r="P12" s="121">
        <f>(500*65%)*20%</f>
        <v>65</v>
      </c>
      <c r="Q12" s="121">
        <f>(500*65%)*18%</f>
        <v>58.5</v>
      </c>
      <c r="R12" s="121">
        <f>(500*65%)*32%</f>
        <v>104</v>
      </c>
      <c r="S12" s="121">
        <f>(500*65%)*30%</f>
        <v>97.5</v>
      </c>
      <c r="T12" s="121">
        <f>(500*35%)*20%</f>
        <v>35</v>
      </c>
      <c r="U12" s="121">
        <f>(500*35%)*18%</f>
        <v>31.5</v>
      </c>
      <c r="V12" s="121">
        <f>(500*35%)*32%</f>
        <v>56</v>
      </c>
      <c r="W12" s="121">
        <f>(500*35%)*30%</f>
        <v>52.5</v>
      </c>
      <c r="X12" s="84"/>
    </row>
    <row r="13" spans="1:72" ht="65.25" customHeight="1" thickBot="1" x14ac:dyDescent="0.3">
      <c r="A13" s="188" t="s">
        <v>224</v>
      </c>
      <c r="B13" s="59" t="s">
        <v>316</v>
      </c>
      <c r="C13" s="125" t="s">
        <v>243</v>
      </c>
      <c r="D13" s="119" t="s">
        <v>244</v>
      </c>
      <c r="E13" s="77" t="s">
        <v>246</v>
      </c>
      <c r="F13" s="71" t="s">
        <v>132</v>
      </c>
      <c r="G13" s="77" t="s">
        <v>245</v>
      </c>
      <c r="H13" s="58"/>
      <c r="I13" s="58"/>
      <c r="J13" s="58"/>
      <c r="K13" s="58"/>
      <c r="L13" s="58"/>
      <c r="M13" s="58"/>
      <c r="N13" s="58">
        <f>120*65%</f>
        <v>78</v>
      </c>
      <c r="O13" s="58">
        <f>120*35%</f>
        <v>42</v>
      </c>
      <c r="P13" s="58"/>
      <c r="Q13" s="58"/>
      <c r="R13" s="58"/>
      <c r="S13" s="58"/>
      <c r="T13" s="58"/>
      <c r="U13" s="58"/>
      <c r="V13" s="58">
        <f>80*65%</f>
        <v>52</v>
      </c>
      <c r="W13" s="58">
        <f>80*35%</f>
        <v>28</v>
      </c>
      <c r="X13" s="72"/>
    </row>
    <row r="14" spans="1:72" ht="65.25" customHeight="1" x14ac:dyDescent="0.25">
      <c r="A14" s="188" t="s">
        <v>224</v>
      </c>
      <c r="B14" s="55" t="s">
        <v>317</v>
      </c>
      <c r="C14" s="169"/>
      <c r="D14" s="128"/>
      <c r="E14" s="170"/>
      <c r="F14" s="130"/>
      <c r="G14" s="170"/>
      <c r="H14" s="132"/>
      <c r="I14" s="132"/>
      <c r="J14" s="132"/>
      <c r="K14" s="132"/>
      <c r="L14" s="132"/>
      <c r="M14" s="132"/>
      <c r="N14" s="132"/>
      <c r="O14" s="132"/>
      <c r="P14" s="132"/>
      <c r="Q14" s="132"/>
      <c r="R14" s="132"/>
      <c r="S14" s="132"/>
      <c r="T14" s="132"/>
      <c r="U14" s="132"/>
      <c r="V14" s="132"/>
      <c r="W14" s="132"/>
      <c r="X14" s="134"/>
    </row>
    <row r="15" spans="1:72" ht="51.75" customHeight="1" thickBot="1" x14ac:dyDescent="0.3">
      <c r="A15" s="188" t="s">
        <v>224</v>
      </c>
      <c r="B15" s="126" t="s">
        <v>318</v>
      </c>
      <c r="C15" s="127" t="s">
        <v>247</v>
      </c>
      <c r="D15" s="128" t="s">
        <v>248</v>
      </c>
      <c r="E15" s="129" t="s">
        <v>249</v>
      </c>
      <c r="F15" s="130" t="s">
        <v>133</v>
      </c>
      <c r="G15" s="131" t="s">
        <v>250</v>
      </c>
      <c r="H15" s="132"/>
      <c r="I15" s="132"/>
      <c r="J15" s="132">
        <v>14</v>
      </c>
      <c r="K15" s="132">
        <v>9</v>
      </c>
      <c r="L15" s="132">
        <f>5*9</f>
        <v>45</v>
      </c>
      <c r="M15" s="132">
        <v>20</v>
      </c>
      <c r="N15" s="132">
        <v>30</v>
      </c>
      <c r="O15" s="132">
        <v>17</v>
      </c>
      <c r="P15" s="132"/>
      <c r="Q15" s="132"/>
      <c r="R15" s="133">
        <v>12.444444444444445</v>
      </c>
      <c r="S15" s="133">
        <v>8</v>
      </c>
      <c r="T15" s="133">
        <v>40</v>
      </c>
      <c r="U15" s="133">
        <v>17.777777777777779</v>
      </c>
      <c r="V15" s="133">
        <v>26.666666666666664</v>
      </c>
      <c r="W15" s="133">
        <v>15.111111111111109</v>
      </c>
      <c r="X15" s="134"/>
    </row>
    <row r="16" spans="1:72" ht="64.5" customHeight="1" thickBot="1" x14ac:dyDescent="0.3">
      <c r="A16" s="188" t="s">
        <v>224</v>
      </c>
      <c r="B16" s="135" t="s">
        <v>319</v>
      </c>
      <c r="C16" s="136" t="s">
        <v>251</v>
      </c>
      <c r="D16" s="123" t="s">
        <v>252</v>
      </c>
      <c r="E16" s="74" t="s">
        <v>118</v>
      </c>
      <c r="F16" s="73" t="s">
        <v>134</v>
      </c>
      <c r="G16" s="137" t="s">
        <v>255</v>
      </c>
      <c r="H16" s="120"/>
      <c r="I16" s="120"/>
      <c r="J16" s="138"/>
      <c r="K16" s="138"/>
      <c r="L16" s="138"/>
      <c r="M16" s="138"/>
      <c r="N16" s="138"/>
      <c r="O16" s="138"/>
      <c r="P16" s="120"/>
      <c r="Q16" s="120"/>
      <c r="R16" s="120"/>
      <c r="S16" s="120"/>
      <c r="T16" s="120"/>
      <c r="U16" s="120"/>
      <c r="V16" s="120"/>
      <c r="W16" s="120"/>
      <c r="X16" s="76" t="s">
        <v>274</v>
      </c>
    </row>
    <row r="17" spans="1:24" ht="61.5" customHeight="1" thickBot="1" x14ac:dyDescent="0.3">
      <c r="A17" s="188" t="s">
        <v>224</v>
      </c>
      <c r="B17" s="185" t="s">
        <v>321</v>
      </c>
      <c r="C17" s="122" t="s">
        <v>261</v>
      </c>
      <c r="D17" s="123" t="s">
        <v>262</v>
      </c>
      <c r="E17" s="80" t="s">
        <v>253</v>
      </c>
      <c r="F17" s="73" t="s">
        <v>135</v>
      </c>
      <c r="G17" s="74" t="s">
        <v>254</v>
      </c>
      <c r="H17" s="120"/>
      <c r="I17" s="120"/>
      <c r="J17" s="120"/>
      <c r="K17" s="120"/>
      <c r="L17" s="120"/>
      <c r="M17" s="120"/>
      <c r="N17" s="120"/>
      <c r="O17" s="120"/>
      <c r="P17" s="120"/>
      <c r="Q17" s="120"/>
      <c r="R17" s="120"/>
      <c r="S17" s="120"/>
      <c r="T17" s="120"/>
      <c r="U17" s="120"/>
      <c r="V17" s="120"/>
      <c r="W17" s="120"/>
      <c r="X17" s="76" t="s">
        <v>274</v>
      </c>
    </row>
    <row r="18" spans="1:24" ht="69" customHeight="1" thickBot="1" x14ac:dyDescent="0.3">
      <c r="A18" s="188" t="s">
        <v>224</v>
      </c>
      <c r="B18" s="186" t="s">
        <v>320</v>
      </c>
      <c r="C18" s="118" t="s">
        <v>256</v>
      </c>
      <c r="D18" s="99" t="s">
        <v>257</v>
      </c>
      <c r="E18" s="80" t="s">
        <v>253</v>
      </c>
      <c r="F18" s="68" t="s">
        <v>135</v>
      </c>
      <c r="G18" s="69" t="s">
        <v>258</v>
      </c>
      <c r="H18" s="56"/>
      <c r="I18" s="56"/>
      <c r="J18" s="56"/>
      <c r="K18" s="56"/>
      <c r="L18" s="56"/>
      <c r="M18" s="56"/>
      <c r="N18" s="56"/>
      <c r="O18" s="56"/>
      <c r="P18" s="56"/>
      <c r="Q18" s="56"/>
      <c r="R18" s="56"/>
      <c r="S18" s="56"/>
      <c r="T18" s="56"/>
      <c r="U18" s="56"/>
      <c r="V18" s="56"/>
      <c r="W18" s="56"/>
      <c r="X18" s="76" t="s">
        <v>274</v>
      </c>
    </row>
    <row r="19" spans="1:24" s="95" customFormat="1" ht="8.25" customHeight="1" thickBot="1" x14ac:dyDescent="0.3">
      <c r="A19" s="96"/>
      <c r="B19" s="97"/>
      <c r="C19" s="97"/>
      <c r="D19" s="97"/>
      <c r="E19" s="97"/>
      <c r="F19" s="97"/>
      <c r="G19" s="97"/>
      <c r="H19" s="116"/>
      <c r="I19" s="98"/>
      <c r="J19" s="98"/>
      <c r="K19" s="98"/>
      <c r="L19" s="98"/>
      <c r="M19" s="98"/>
      <c r="N19" s="98"/>
      <c r="O19" s="117"/>
      <c r="P19" s="98"/>
      <c r="Q19" s="98"/>
      <c r="R19" s="98"/>
      <c r="S19" s="98"/>
      <c r="T19" s="98"/>
      <c r="U19" s="98"/>
      <c r="V19" s="98"/>
      <c r="W19" s="98"/>
      <c r="X19" s="107"/>
    </row>
    <row r="20" spans="1:24" ht="45" customHeight="1" thickBot="1" x14ac:dyDescent="0.3">
      <c r="A20" s="189" t="s">
        <v>263</v>
      </c>
      <c r="B20" s="90" t="s">
        <v>266</v>
      </c>
      <c r="C20" s="144" t="s">
        <v>136</v>
      </c>
      <c r="D20" s="145" t="s">
        <v>137</v>
      </c>
      <c r="E20" s="80" t="s">
        <v>264</v>
      </c>
      <c r="F20" s="73" t="s">
        <v>138</v>
      </c>
      <c r="G20" s="74" t="s">
        <v>265</v>
      </c>
      <c r="H20" s="120"/>
      <c r="I20" s="120"/>
      <c r="J20" s="120"/>
      <c r="K20" s="120"/>
      <c r="L20" s="120"/>
      <c r="M20" s="120"/>
      <c r="N20" s="120"/>
      <c r="O20" s="120"/>
      <c r="P20" s="120"/>
      <c r="Q20" s="120"/>
      <c r="R20" s="120"/>
      <c r="S20" s="120"/>
      <c r="T20" s="120"/>
      <c r="U20" s="120"/>
      <c r="V20" s="120"/>
      <c r="W20" s="120"/>
      <c r="X20" s="84"/>
    </row>
    <row r="21" spans="1:24" ht="49.5" customHeight="1" thickBot="1" x14ac:dyDescent="0.3">
      <c r="A21" s="190" t="s">
        <v>263</v>
      </c>
      <c r="B21" s="90" t="s">
        <v>139</v>
      </c>
      <c r="C21" s="100" t="s">
        <v>270</v>
      </c>
      <c r="D21" s="146" t="s">
        <v>271</v>
      </c>
      <c r="E21" s="93" t="s">
        <v>267</v>
      </c>
      <c r="F21" s="92" t="s">
        <v>329</v>
      </c>
      <c r="G21" s="94" t="s">
        <v>268</v>
      </c>
      <c r="H21" s="89"/>
      <c r="I21" s="89"/>
      <c r="J21" s="132">
        <v>32</v>
      </c>
      <c r="K21" s="132">
        <v>25</v>
      </c>
      <c r="L21" s="132">
        <v>68</v>
      </c>
      <c r="M21" s="132">
        <v>55</v>
      </c>
      <c r="N21" s="132"/>
      <c r="O21" s="132"/>
      <c r="P21" s="89"/>
      <c r="Q21" s="89"/>
      <c r="R21" s="133">
        <v>30</v>
      </c>
      <c r="S21" s="133">
        <v>24</v>
      </c>
      <c r="T21" s="133">
        <v>65</v>
      </c>
      <c r="U21" s="133">
        <v>41</v>
      </c>
      <c r="V21" s="133"/>
      <c r="W21" s="133"/>
      <c r="X21" s="65"/>
    </row>
    <row r="22" spans="1:24" ht="51" customHeight="1" thickBot="1" x14ac:dyDescent="0.3">
      <c r="A22" s="191" t="s">
        <v>263</v>
      </c>
      <c r="B22" s="59" t="s">
        <v>269</v>
      </c>
      <c r="C22" s="144" t="s">
        <v>303</v>
      </c>
      <c r="D22" s="145" t="s">
        <v>273</v>
      </c>
      <c r="E22" s="74" t="s">
        <v>272</v>
      </c>
      <c r="F22" s="73" t="s">
        <v>329</v>
      </c>
      <c r="G22" s="147" t="s">
        <v>277</v>
      </c>
      <c r="H22" s="120"/>
      <c r="I22" s="120"/>
      <c r="J22" s="120"/>
      <c r="K22" s="120"/>
      <c r="L22" s="120"/>
      <c r="M22" s="120"/>
      <c r="N22" s="120"/>
      <c r="O22" s="120"/>
      <c r="P22" s="120"/>
      <c r="Q22" s="120"/>
      <c r="R22" s="120"/>
      <c r="S22" s="120"/>
      <c r="T22" s="120"/>
      <c r="U22" s="120"/>
      <c r="V22" s="120"/>
      <c r="W22" s="120"/>
      <c r="X22" s="76" t="s">
        <v>275</v>
      </c>
    </row>
    <row r="23" spans="1:24" ht="67.5" customHeight="1" thickBot="1" x14ac:dyDescent="0.3">
      <c r="A23" s="188" t="s">
        <v>263</v>
      </c>
      <c r="B23" s="90" t="s">
        <v>140</v>
      </c>
      <c r="C23" s="91" t="s">
        <v>304</v>
      </c>
      <c r="D23" s="146" t="s">
        <v>273</v>
      </c>
      <c r="E23" s="93" t="s">
        <v>276</v>
      </c>
      <c r="F23" s="92" t="s">
        <v>329</v>
      </c>
      <c r="G23" s="94" t="s">
        <v>278</v>
      </c>
      <c r="H23" s="89"/>
      <c r="I23" s="89"/>
      <c r="J23" s="89"/>
      <c r="K23" s="89"/>
      <c r="L23" s="89"/>
      <c r="M23" s="89"/>
      <c r="N23" s="89"/>
      <c r="O23" s="89"/>
      <c r="P23" s="89"/>
      <c r="Q23" s="89"/>
      <c r="R23" s="89"/>
      <c r="S23" s="89"/>
      <c r="T23" s="89"/>
      <c r="U23" s="89"/>
      <c r="V23" s="89"/>
      <c r="W23" s="89"/>
      <c r="X23" s="76" t="s">
        <v>275</v>
      </c>
    </row>
    <row r="24" spans="1:24" ht="56.25" customHeight="1" thickBot="1" x14ac:dyDescent="0.3">
      <c r="A24" s="191" t="s">
        <v>263</v>
      </c>
      <c r="B24" s="59" t="s">
        <v>141</v>
      </c>
      <c r="C24" s="144" t="s">
        <v>279</v>
      </c>
      <c r="D24" s="145" t="s">
        <v>271</v>
      </c>
      <c r="E24" s="74" t="s">
        <v>280</v>
      </c>
      <c r="F24" s="73" t="s">
        <v>122</v>
      </c>
      <c r="G24" s="80" t="s">
        <v>285</v>
      </c>
      <c r="H24" s="120"/>
      <c r="I24" s="120"/>
      <c r="J24" s="120"/>
      <c r="K24" s="120"/>
      <c r="L24" s="120"/>
      <c r="M24" s="120"/>
      <c r="N24" s="120"/>
      <c r="O24" s="120"/>
      <c r="P24" s="120"/>
      <c r="Q24" s="120"/>
      <c r="R24" s="120"/>
      <c r="S24" s="120"/>
      <c r="T24" s="120"/>
      <c r="U24" s="120"/>
      <c r="V24" s="120"/>
      <c r="W24" s="120"/>
      <c r="X24" s="76" t="s">
        <v>275</v>
      </c>
    </row>
    <row r="25" spans="1:24" ht="49.5" customHeight="1" thickBot="1" x14ac:dyDescent="0.3">
      <c r="A25" s="191" t="s">
        <v>263</v>
      </c>
      <c r="B25" s="59" t="s">
        <v>281</v>
      </c>
      <c r="C25" s="144" t="s">
        <v>282</v>
      </c>
      <c r="D25" s="145" t="s">
        <v>283</v>
      </c>
      <c r="E25" s="74" t="s">
        <v>284</v>
      </c>
      <c r="F25" s="73" t="s">
        <v>142</v>
      </c>
      <c r="G25" s="147" t="s">
        <v>286</v>
      </c>
      <c r="H25" s="120"/>
      <c r="I25" s="120"/>
      <c r="J25" s="120"/>
      <c r="K25" s="120"/>
      <c r="L25" s="120"/>
      <c r="M25" s="120"/>
      <c r="N25" s="120"/>
      <c r="O25" s="120"/>
      <c r="P25" s="120"/>
      <c r="Q25" s="120"/>
      <c r="R25" s="120"/>
      <c r="S25" s="120"/>
      <c r="T25" s="120"/>
      <c r="U25" s="120"/>
      <c r="V25" s="120"/>
      <c r="W25" s="120"/>
      <c r="X25" s="76" t="s">
        <v>275</v>
      </c>
    </row>
    <row r="26" spans="1:24" ht="72.75" customHeight="1" thickBot="1" x14ac:dyDescent="0.3">
      <c r="A26" s="189" t="s">
        <v>263</v>
      </c>
      <c r="B26" s="57" t="s">
        <v>287</v>
      </c>
      <c r="C26" s="151" t="s">
        <v>288</v>
      </c>
      <c r="D26" s="143" t="s">
        <v>289</v>
      </c>
      <c r="E26" s="77" t="s">
        <v>293</v>
      </c>
      <c r="F26" s="71" t="s">
        <v>125</v>
      </c>
      <c r="G26" s="77" t="s">
        <v>290</v>
      </c>
      <c r="H26" s="58"/>
      <c r="I26" s="58"/>
      <c r="J26" s="58"/>
      <c r="K26" s="58"/>
      <c r="L26" s="58"/>
      <c r="M26" s="58"/>
      <c r="N26" s="58"/>
      <c r="O26" s="58"/>
      <c r="P26" s="58"/>
      <c r="Q26" s="58"/>
      <c r="R26" s="58"/>
      <c r="S26" s="58"/>
      <c r="T26" s="58"/>
      <c r="U26" s="58"/>
      <c r="V26" s="58"/>
      <c r="W26" s="58"/>
      <c r="X26" s="76" t="s">
        <v>275</v>
      </c>
    </row>
    <row r="27" spans="1:24" ht="45" customHeight="1" x14ac:dyDescent="0.25">
      <c r="A27" s="192" t="s">
        <v>263</v>
      </c>
      <c r="B27" s="126" t="s">
        <v>292</v>
      </c>
      <c r="C27" s="154" t="s">
        <v>296</v>
      </c>
      <c r="D27" s="155" t="s">
        <v>289</v>
      </c>
      <c r="E27" s="129" t="s">
        <v>294</v>
      </c>
      <c r="F27" s="130" t="s">
        <v>143</v>
      </c>
      <c r="G27" s="129" t="s">
        <v>295</v>
      </c>
      <c r="H27" s="132"/>
      <c r="I27" s="132"/>
      <c r="J27" s="132"/>
      <c r="K27" s="132"/>
      <c r="L27" s="132"/>
      <c r="M27" s="132"/>
      <c r="N27" s="132"/>
      <c r="O27" s="132"/>
      <c r="P27" s="132"/>
      <c r="Q27" s="132"/>
      <c r="R27" s="132"/>
      <c r="S27" s="132"/>
      <c r="T27" s="132"/>
      <c r="U27" s="132"/>
      <c r="V27" s="132"/>
      <c r="W27" s="132"/>
      <c r="X27" s="76" t="s">
        <v>275</v>
      </c>
    </row>
    <row r="28" spans="1:24" ht="51.75" customHeight="1" x14ac:dyDescent="0.25">
      <c r="A28" s="193" t="s">
        <v>263</v>
      </c>
      <c r="B28" s="55" t="s">
        <v>291</v>
      </c>
      <c r="C28" s="150" t="s">
        <v>297</v>
      </c>
      <c r="D28" s="149" t="s">
        <v>298</v>
      </c>
      <c r="E28" s="69" t="s">
        <v>144</v>
      </c>
      <c r="F28" s="68" t="s">
        <v>142</v>
      </c>
      <c r="G28" s="69" t="s">
        <v>299</v>
      </c>
      <c r="H28" s="56"/>
      <c r="I28" s="56"/>
      <c r="J28" s="56"/>
      <c r="K28" s="56"/>
      <c r="L28" s="56"/>
      <c r="M28" s="56"/>
      <c r="N28" s="56"/>
      <c r="O28" s="56"/>
      <c r="P28" s="56"/>
      <c r="Q28" s="56"/>
      <c r="R28" s="56"/>
      <c r="S28" s="56"/>
      <c r="T28" s="56"/>
      <c r="U28" s="56"/>
      <c r="V28" s="56"/>
      <c r="W28" s="56"/>
      <c r="X28" s="56"/>
    </row>
    <row r="29" spans="1:24" s="95" customFormat="1" ht="8.25" customHeight="1" x14ac:dyDescent="0.25">
      <c r="A29" s="156"/>
      <c r="B29" s="157"/>
      <c r="C29" s="157"/>
      <c r="D29" s="157"/>
      <c r="E29" s="157"/>
      <c r="F29" s="157"/>
      <c r="G29" s="157"/>
      <c r="H29" s="158"/>
      <c r="I29" s="159"/>
      <c r="J29" s="159"/>
      <c r="K29" s="159"/>
      <c r="L29" s="159"/>
      <c r="M29" s="159"/>
      <c r="N29" s="159"/>
      <c r="O29" s="160"/>
      <c r="P29" s="159"/>
      <c r="Q29" s="159"/>
      <c r="R29" s="159"/>
      <c r="S29" s="159"/>
      <c r="T29" s="159"/>
      <c r="U29" s="159"/>
      <c r="V29" s="159"/>
      <c r="W29" s="159"/>
      <c r="X29" s="161"/>
    </row>
    <row r="30" spans="1:24" ht="44.25" customHeight="1" x14ac:dyDescent="0.25">
      <c r="A30" s="152" t="s">
        <v>300</v>
      </c>
      <c r="B30" s="55" t="s">
        <v>301</v>
      </c>
      <c r="C30" s="81" t="s">
        <v>127</v>
      </c>
      <c r="D30" s="68" t="s">
        <v>128</v>
      </c>
      <c r="E30" s="69" t="s">
        <v>129</v>
      </c>
      <c r="F30" s="68" t="s">
        <v>125</v>
      </c>
      <c r="G30" s="69" t="s">
        <v>221</v>
      </c>
      <c r="H30" s="56"/>
      <c r="I30" s="56"/>
      <c r="J30" s="56"/>
      <c r="K30" s="56"/>
      <c r="L30" s="56"/>
      <c r="M30" s="56"/>
      <c r="N30" s="56"/>
      <c r="O30" s="56"/>
      <c r="P30" s="70"/>
      <c r="Q30" s="70"/>
      <c r="R30" s="70"/>
      <c r="S30" s="70"/>
      <c r="T30" s="56"/>
      <c r="U30" s="56"/>
      <c r="V30" s="70"/>
      <c r="W30" s="70"/>
      <c r="X30" s="153"/>
    </row>
    <row r="31" spans="1:24" ht="57" customHeight="1" x14ac:dyDescent="0.25">
      <c r="A31" s="152" t="s">
        <v>300</v>
      </c>
      <c r="B31" s="55" t="s">
        <v>302</v>
      </c>
      <c r="C31" s="81" t="s">
        <v>130</v>
      </c>
      <c r="D31" s="68" t="s">
        <v>123</v>
      </c>
      <c r="E31" s="69" t="s">
        <v>131</v>
      </c>
      <c r="F31" s="68" t="s">
        <v>125</v>
      </c>
      <c r="G31" s="69" t="s">
        <v>222</v>
      </c>
      <c r="H31" s="56"/>
      <c r="I31" s="56"/>
      <c r="J31" s="56"/>
      <c r="K31" s="56"/>
      <c r="L31" s="56"/>
      <c r="M31" s="56"/>
      <c r="N31" s="56"/>
      <c r="O31" s="56"/>
      <c r="P31" s="70"/>
      <c r="Q31" s="70"/>
      <c r="R31" s="70"/>
      <c r="S31" s="70"/>
      <c r="T31" s="56"/>
      <c r="U31" s="56"/>
      <c r="V31" s="70"/>
      <c r="W31" s="70"/>
      <c r="X31" s="153"/>
    </row>
    <row r="38" spans="3:3" x14ac:dyDescent="0.25">
      <c r="C38" s="148"/>
    </row>
  </sheetData>
  <autoFilter ref="A2:BT2" xr:uid="{00000000-0009-0000-0000-000001000000}"/>
  <mergeCells count="2">
    <mergeCell ref="H1:O1"/>
    <mergeCell ref="P1:W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1"/>
  <sheetViews>
    <sheetView zoomScale="90" zoomScaleNormal="90" workbookViewId="0">
      <pane xSplit="1" ySplit="1" topLeftCell="B2" activePane="bottomRight" state="frozen"/>
      <selection pane="topRight" activeCell="B1" sqref="B1"/>
      <selection pane="bottomLeft" activeCell="A2" sqref="A2"/>
      <selection pane="bottomRight" activeCell="C22" sqref="C22"/>
    </sheetView>
  </sheetViews>
  <sheetFormatPr baseColWidth="10" defaultColWidth="9.140625" defaultRowHeight="15" x14ac:dyDescent="0.25"/>
  <cols>
    <col min="1" max="1" width="16.42578125" customWidth="1"/>
    <col min="2" max="2" width="31.140625" customWidth="1"/>
    <col min="3" max="3" width="14.85546875" customWidth="1"/>
    <col min="4" max="4" width="14.85546875" style="7" customWidth="1"/>
    <col min="5" max="5" width="14.85546875" customWidth="1"/>
    <col min="6" max="6" width="46.7109375" customWidth="1"/>
    <col min="7" max="8" width="39.140625" customWidth="1"/>
    <col min="9" max="9" width="32.7109375" customWidth="1"/>
    <col min="10" max="10" width="95.5703125" style="1" customWidth="1"/>
  </cols>
  <sheetData>
    <row r="1" spans="1:10" ht="51" customHeight="1" x14ac:dyDescent="0.25">
      <c r="A1" t="s">
        <v>0</v>
      </c>
      <c r="B1" t="s">
        <v>1</v>
      </c>
      <c r="C1" s="1" t="s">
        <v>12</v>
      </c>
      <c r="D1" s="2" t="s">
        <v>2</v>
      </c>
      <c r="E1" t="s">
        <v>3</v>
      </c>
      <c r="F1" t="s">
        <v>4</v>
      </c>
      <c r="G1" t="s">
        <v>5</v>
      </c>
      <c r="H1" s="1" t="s">
        <v>6</v>
      </c>
      <c r="I1" t="s">
        <v>7</v>
      </c>
      <c r="J1" s="1" t="s">
        <v>8</v>
      </c>
    </row>
    <row r="2" spans="1:10" ht="409.5" x14ac:dyDescent="0.25">
      <c r="A2" s="7" t="s">
        <v>9</v>
      </c>
      <c r="B2" s="7" t="s">
        <v>17</v>
      </c>
      <c r="C2" s="7" t="s">
        <v>13</v>
      </c>
      <c r="D2" s="7" t="s">
        <v>11</v>
      </c>
      <c r="E2" s="2" t="s">
        <v>18</v>
      </c>
      <c r="F2" s="10" t="s">
        <v>19</v>
      </c>
      <c r="G2" s="2" t="s">
        <v>20</v>
      </c>
      <c r="H2" s="2" t="s">
        <v>21</v>
      </c>
      <c r="I2" s="2" t="s">
        <v>22</v>
      </c>
    </row>
    <row r="3" spans="1:10" ht="409.5" x14ac:dyDescent="0.25">
      <c r="A3" t="s">
        <v>9</v>
      </c>
      <c r="B3" s="2" t="s">
        <v>23</v>
      </c>
      <c r="C3" s="2" t="s">
        <v>24</v>
      </c>
      <c r="D3" s="13" t="s">
        <v>10</v>
      </c>
      <c r="E3" s="3" t="s">
        <v>25</v>
      </c>
      <c r="F3" s="3" t="s">
        <v>26</v>
      </c>
      <c r="G3" s="2" t="s">
        <v>27</v>
      </c>
      <c r="H3" s="2" t="s">
        <v>28</v>
      </c>
      <c r="I3" s="2" t="s">
        <v>29</v>
      </c>
    </row>
    <row r="4" spans="1:10" ht="94.5" customHeight="1" x14ac:dyDescent="0.25">
      <c r="A4" t="s">
        <v>9</v>
      </c>
      <c r="B4" s="2" t="s">
        <v>30</v>
      </c>
      <c r="D4" s="7" t="s">
        <v>10</v>
      </c>
      <c r="E4" s="3" t="s">
        <v>31</v>
      </c>
      <c r="F4" s="3"/>
    </row>
    <row r="5" spans="1:10" ht="105" x14ac:dyDescent="0.25">
      <c r="A5" t="s">
        <v>9</v>
      </c>
      <c r="B5" s="1" t="s">
        <v>109</v>
      </c>
      <c r="D5" s="7" t="s">
        <v>11</v>
      </c>
      <c r="E5" s="3" t="s">
        <v>32</v>
      </c>
      <c r="F5" s="6" t="s">
        <v>99</v>
      </c>
      <c r="G5" s="15" t="s">
        <v>108</v>
      </c>
      <c r="H5" s="16" t="s">
        <v>97</v>
      </c>
      <c r="I5" s="15" t="s">
        <v>98</v>
      </c>
    </row>
    <row r="6" spans="1:10" ht="409.5" x14ac:dyDescent="0.25">
      <c r="A6" t="s">
        <v>14</v>
      </c>
      <c r="B6" s="2" t="s">
        <v>110</v>
      </c>
      <c r="C6" s="2" t="s">
        <v>33</v>
      </c>
      <c r="D6" s="3" t="s">
        <v>10</v>
      </c>
      <c r="E6" s="3" t="s">
        <v>34</v>
      </c>
      <c r="F6" s="3" t="s">
        <v>35</v>
      </c>
      <c r="G6" s="3" t="s">
        <v>36</v>
      </c>
      <c r="H6" s="3" t="s">
        <v>37</v>
      </c>
      <c r="I6" s="3" t="s">
        <v>38</v>
      </c>
      <c r="J6" s="3"/>
    </row>
    <row r="7" spans="1:10" ht="79.5" customHeight="1" x14ac:dyDescent="0.25">
      <c r="A7" t="s">
        <v>14</v>
      </c>
      <c r="B7" s="2" t="s">
        <v>39</v>
      </c>
      <c r="C7" s="8"/>
      <c r="D7" s="3" t="s">
        <v>11</v>
      </c>
      <c r="E7" s="3" t="s">
        <v>40</v>
      </c>
      <c r="F7" s="3"/>
    </row>
    <row r="8" spans="1:10" ht="409.5" x14ac:dyDescent="0.25">
      <c r="A8" t="s">
        <v>14</v>
      </c>
      <c r="B8" s="2" t="s">
        <v>41</v>
      </c>
      <c r="C8" s="2" t="s">
        <v>42</v>
      </c>
      <c r="D8" s="3" t="s">
        <v>11</v>
      </c>
      <c r="E8" s="3" t="s">
        <v>15</v>
      </c>
      <c r="F8" s="3" t="s">
        <v>43</v>
      </c>
      <c r="G8" s="3" t="s">
        <v>44</v>
      </c>
      <c r="H8" s="3" t="s">
        <v>45</v>
      </c>
      <c r="I8" s="2" t="s">
        <v>46</v>
      </c>
      <c r="J8" s="3" t="s">
        <v>47</v>
      </c>
    </row>
    <row r="9" spans="1:10" ht="257.25" customHeight="1" x14ac:dyDescent="0.25">
      <c r="A9" t="s">
        <v>14</v>
      </c>
      <c r="B9" s="9" t="s">
        <v>48</v>
      </c>
      <c r="C9" s="4" t="s">
        <v>49</v>
      </c>
      <c r="D9" s="14" t="s">
        <v>11</v>
      </c>
      <c r="E9" s="3" t="s">
        <v>15</v>
      </c>
      <c r="F9" s="3" t="s">
        <v>50</v>
      </c>
      <c r="G9" s="2" t="s">
        <v>51</v>
      </c>
      <c r="H9" s="3" t="s">
        <v>52</v>
      </c>
      <c r="I9" s="3" t="s">
        <v>53</v>
      </c>
      <c r="J9" s="3"/>
    </row>
    <row r="10" spans="1:10" ht="92.25" customHeight="1" x14ac:dyDescent="0.25">
      <c r="A10" t="s">
        <v>54</v>
      </c>
      <c r="B10" s="2" t="s">
        <v>111</v>
      </c>
      <c r="C10" s="2" t="s">
        <v>55</v>
      </c>
      <c r="D10" s="7" t="s">
        <v>11</v>
      </c>
      <c r="E10" s="3" t="s">
        <v>56</v>
      </c>
      <c r="F10" s="3" t="s">
        <v>57</v>
      </c>
      <c r="G10" s="1" t="s">
        <v>58</v>
      </c>
      <c r="H10" s="2" t="s">
        <v>59</v>
      </c>
      <c r="I10" s="2" t="s">
        <v>60</v>
      </c>
    </row>
    <row r="11" spans="1:10" ht="148.5" customHeight="1" x14ac:dyDescent="0.25">
      <c r="A11" t="s">
        <v>54</v>
      </c>
      <c r="B11" s="2" t="s">
        <v>61</v>
      </c>
      <c r="C11" s="10" t="s">
        <v>62</v>
      </c>
      <c r="D11" s="7" t="s">
        <v>11</v>
      </c>
      <c r="E11" s="3" t="s">
        <v>63</v>
      </c>
      <c r="F11" s="3" t="s">
        <v>64</v>
      </c>
      <c r="G11" s="2" t="s">
        <v>65</v>
      </c>
      <c r="H11" s="1" t="s">
        <v>66</v>
      </c>
      <c r="I11" s="2" t="s">
        <v>67</v>
      </c>
    </row>
    <row r="12" spans="1:10" ht="409.5" x14ac:dyDescent="0.25">
      <c r="A12" t="s">
        <v>54</v>
      </c>
      <c r="B12" s="2" t="s">
        <v>68</v>
      </c>
      <c r="C12" s="11" t="s">
        <v>69</v>
      </c>
      <c r="D12" s="7" t="s">
        <v>11</v>
      </c>
      <c r="E12" s="3" t="s">
        <v>70</v>
      </c>
      <c r="F12" s="3" t="s">
        <v>71</v>
      </c>
      <c r="G12" s="7" t="s">
        <v>72</v>
      </c>
      <c r="H12" s="2" t="s">
        <v>73</v>
      </c>
      <c r="I12" s="2" t="s">
        <v>74</v>
      </c>
    </row>
    <row r="13" spans="1:10" ht="409.5" x14ac:dyDescent="0.25">
      <c r="A13" t="s">
        <v>54</v>
      </c>
      <c r="B13" s="2" t="s">
        <v>75</v>
      </c>
      <c r="C13" s="2" t="s">
        <v>76</v>
      </c>
      <c r="D13" s="7" t="s">
        <v>11</v>
      </c>
      <c r="E13" s="3" t="s">
        <v>77</v>
      </c>
      <c r="F13" s="3" t="s">
        <v>78</v>
      </c>
      <c r="G13" s="2" t="s">
        <v>79</v>
      </c>
      <c r="H13" s="2" t="s">
        <v>80</v>
      </c>
    </row>
    <row r="14" spans="1:10" ht="105" x14ac:dyDescent="0.25">
      <c r="A14" t="s">
        <v>16</v>
      </c>
      <c r="B14" s="2" t="s">
        <v>81</v>
      </c>
      <c r="C14" s="12"/>
      <c r="D14" s="13" t="s">
        <v>10</v>
      </c>
      <c r="E14" s="3" t="s">
        <v>82</v>
      </c>
      <c r="F14" s="3"/>
    </row>
    <row r="15" spans="1:10" ht="409.5" x14ac:dyDescent="0.25">
      <c r="A15" t="s">
        <v>16</v>
      </c>
      <c r="B15" s="2" t="s">
        <v>83</v>
      </c>
      <c r="C15" s="11" t="s">
        <v>84</v>
      </c>
      <c r="D15" s="7" t="s">
        <v>10</v>
      </c>
      <c r="E15" s="3" t="s">
        <v>34</v>
      </c>
      <c r="F15" s="3" t="s">
        <v>85</v>
      </c>
      <c r="G15" s="2" t="s">
        <v>86</v>
      </c>
      <c r="H15" s="2" t="s">
        <v>87</v>
      </c>
      <c r="I15" s="2" t="s">
        <v>88</v>
      </c>
    </row>
    <row r="16" spans="1:10" ht="409.5" x14ac:dyDescent="0.25">
      <c r="A16" t="s">
        <v>16</v>
      </c>
      <c r="B16" s="2" t="s">
        <v>89</v>
      </c>
      <c r="C16" s="2" t="s">
        <v>90</v>
      </c>
      <c r="D16" s="7" t="s">
        <v>10</v>
      </c>
      <c r="E16" s="3" t="s">
        <v>25</v>
      </c>
      <c r="F16" s="3" t="s">
        <v>91</v>
      </c>
      <c r="G16" s="2" t="s">
        <v>92</v>
      </c>
      <c r="H16" s="2" t="s">
        <v>93</v>
      </c>
      <c r="I16" s="2" t="s">
        <v>94</v>
      </c>
    </row>
    <row r="17" spans="1:10" ht="75" x14ac:dyDescent="0.25">
      <c r="A17" t="s">
        <v>16</v>
      </c>
      <c r="B17" s="2" t="s">
        <v>95</v>
      </c>
      <c r="C17" s="5"/>
      <c r="D17" s="7" t="s">
        <v>10</v>
      </c>
      <c r="E17" s="3" t="s">
        <v>96</v>
      </c>
      <c r="F17" s="3"/>
    </row>
    <row r="18" spans="1:10" ht="135.75" customHeight="1" x14ac:dyDescent="0.25">
      <c r="A18" s="23" t="s">
        <v>184</v>
      </c>
      <c r="B18" s="24" t="s">
        <v>327</v>
      </c>
      <c r="C18" s="25" t="s">
        <v>100</v>
      </c>
      <c r="D18" s="25" t="s">
        <v>10</v>
      </c>
      <c r="E18" s="25" t="s">
        <v>101</v>
      </c>
      <c r="F18" s="26" t="s">
        <v>106</v>
      </c>
      <c r="G18" s="27" t="s">
        <v>324</v>
      </c>
      <c r="H18" s="27" t="s">
        <v>325</v>
      </c>
      <c r="I18" s="27" t="s">
        <v>102</v>
      </c>
      <c r="J18" s="18"/>
    </row>
    <row r="19" spans="1:10" ht="75" x14ac:dyDescent="0.25">
      <c r="A19" s="28" t="s">
        <v>184</v>
      </c>
      <c r="B19" s="29" t="s">
        <v>326</v>
      </c>
      <c r="C19" s="25" t="s">
        <v>100</v>
      </c>
      <c r="D19" s="25" t="s">
        <v>10</v>
      </c>
      <c r="E19" s="25" t="s">
        <v>323</v>
      </c>
      <c r="F19" s="26" t="s">
        <v>107</v>
      </c>
      <c r="G19" s="27" t="s">
        <v>104</v>
      </c>
      <c r="H19" s="27" t="s">
        <v>103</v>
      </c>
      <c r="I19" s="27" t="s">
        <v>105</v>
      </c>
      <c r="J19" s="18"/>
    </row>
    <row r="21" spans="1:10" x14ac:dyDescent="0.25">
      <c r="B21" s="17"/>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3"/>
  <sheetViews>
    <sheetView workbookViewId="0">
      <selection activeCell="C16" sqref="C16"/>
    </sheetView>
  </sheetViews>
  <sheetFormatPr baseColWidth="10" defaultColWidth="11.5703125" defaultRowHeight="15" x14ac:dyDescent="0.25"/>
  <cols>
    <col min="1" max="1" width="5.28515625" style="32" customWidth="1"/>
    <col min="2" max="2" width="15.28515625" customWidth="1"/>
    <col min="3" max="3" width="21.5703125" customWidth="1"/>
    <col min="4" max="4" width="18" customWidth="1"/>
    <col min="5" max="5" width="19.28515625" customWidth="1"/>
    <col min="6" max="6" width="20" customWidth="1"/>
    <col min="7" max="7" width="19" customWidth="1"/>
    <col min="8" max="8" width="20.5703125" customWidth="1"/>
  </cols>
  <sheetData>
    <row r="1" spans="1:9" ht="15.75" thickBot="1" x14ac:dyDescent="0.3"/>
    <row r="2" spans="1:9" ht="15.75" thickBot="1" x14ac:dyDescent="0.3">
      <c r="B2" s="296" t="s">
        <v>154</v>
      </c>
      <c r="C2" s="297"/>
      <c r="D2" s="297"/>
      <c r="E2" s="297"/>
      <c r="F2" s="297"/>
      <c r="G2" s="297"/>
      <c r="H2" s="298"/>
    </row>
    <row r="3" spans="1:9" ht="26.25" thickBot="1" x14ac:dyDescent="0.3">
      <c r="B3" s="43" t="s">
        <v>155</v>
      </c>
      <c r="C3" s="44" t="s">
        <v>156</v>
      </c>
      <c r="D3" s="44" t="s">
        <v>157</v>
      </c>
      <c r="E3" s="44" t="s">
        <v>158</v>
      </c>
      <c r="F3" s="44" t="s">
        <v>159</v>
      </c>
      <c r="G3" s="44" t="s">
        <v>160</v>
      </c>
      <c r="H3" s="44" t="s">
        <v>161</v>
      </c>
    </row>
    <row r="4" spans="1:9" x14ac:dyDescent="0.25">
      <c r="A4" s="38">
        <v>1</v>
      </c>
      <c r="B4" s="50" t="s">
        <v>162</v>
      </c>
      <c r="C4" s="50" t="s">
        <v>145</v>
      </c>
      <c r="D4" s="51">
        <v>434</v>
      </c>
      <c r="E4" s="51">
        <v>464</v>
      </c>
      <c r="F4" s="51">
        <v>511</v>
      </c>
      <c r="G4" s="51">
        <v>536</v>
      </c>
      <c r="H4" s="162">
        <v>1945</v>
      </c>
      <c r="I4" s="302" t="s">
        <v>305</v>
      </c>
    </row>
    <row r="5" spans="1:9" x14ac:dyDescent="0.25">
      <c r="A5" s="39">
        <v>2</v>
      </c>
      <c r="B5" s="36" t="s">
        <v>162</v>
      </c>
      <c r="C5" s="36" t="s">
        <v>146</v>
      </c>
      <c r="D5" s="37">
        <v>62</v>
      </c>
      <c r="E5" s="37">
        <v>55</v>
      </c>
      <c r="F5" s="37">
        <v>81</v>
      </c>
      <c r="G5" s="37">
        <v>77</v>
      </c>
      <c r="H5" s="163">
        <v>275</v>
      </c>
      <c r="I5" s="302"/>
    </row>
    <row r="6" spans="1:9" x14ac:dyDescent="0.25">
      <c r="A6" s="39">
        <v>3</v>
      </c>
      <c r="B6" s="36" t="s">
        <v>162</v>
      </c>
      <c r="C6" s="36" t="s">
        <v>147</v>
      </c>
      <c r="D6" s="37">
        <v>106</v>
      </c>
      <c r="E6" s="37">
        <v>116</v>
      </c>
      <c r="F6" s="37">
        <v>214</v>
      </c>
      <c r="G6" s="37">
        <v>204</v>
      </c>
      <c r="H6" s="163">
        <v>640</v>
      </c>
      <c r="I6" s="302"/>
    </row>
    <row r="7" spans="1:9" x14ac:dyDescent="0.25">
      <c r="A7" s="39">
        <v>4</v>
      </c>
      <c r="B7" s="36" t="s">
        <v>162</v>
      </c>
      <c r="C7" s="36" t="s">
        <v>148</v>
      </c>
      <c r="D7" s="37">
        <v>87</v>
      </c>
      <c r="E7" s="37">
        <v>95</v>
      </c>
      <c r="F7" s="37">
        <v>211</v>
      </c>
      <c r="G7" s="37">
        <v>237</v>
      </c>
      <c r="H7" s="163">
        <v>630</v>
      </c>
      <c r="I7" s="302"/>
    </row>
    <row r="8" spans="1:9" ht="15" customHeight="1" x14ac:dyDescent="0.25">
      <c r="A8" s="39">
        <v>5</v>
      </c>
      <c r="B8" s="36" t="s">
        <v>162</v>
      </c>
      <c r="C8" s="34" t="s">
        <v>153</v>
      </c>
      <c r="D8" s="35">
        <v>225</v>
      </c>
      <c r="E8" s="35">
        <v>260</v>
      </c>
      <c r="F8" s="35">
        <v>245</v>
      </c>
      <c r="G8" s="35">
        <v>235</v>
      </c>
      <c r="H8" s="164">
        <v>965</v>
      </c>
      <c r="I8" s="302"/>
    </row>
    <row r="9" spans="1:9" x14ac:dyDescent="0.25">
      <c r="A9" s="39">
        <v>6</v>
      </c>
      <c r="B9" s="36" t="s">
        <v>162</v>
      </c>
      <c r="C9" s="34" t="s">
        <v>152</v>
      </c>
      <c r="D9" s="35">
        <v>115</v>
      </c>
      <c r="E9" s="35">
        <v>145</v>
      </c>
      <c r="F9" s="35">
        <v>95</v>
      </c>
      <c r="G9" s="35">
        <v>130</v>
      </c>
      <c r="H9" s="164">
        <v>485</v>
      </c>
      <c r="I9" s="302"/>
    </row>
    <row r="10" spans="1:9" x14ac:dyDescent="0.25">
      <c r="A10" s="39">
        <v>7</v>
      </c>
      <c r="B10" s="36" t="s">
        <v>162</v>
      </c>
      <c r="C10" s="48" t="s">
        <v>149</v>
      </c>
      <c r="D10" s="49">
        <v>190</v>
      </c>
      <c r="E10" s="49">
        <v>240</v>
      </c>
      <c r="F10" s="49">
        <v>244</v>
      </c>
      <c r="G10" s="49">
        <v>276</v>
      </c>
      <c r="H10" s="165">
        <v>950</v>
      </c>
      <c r="I10" s="302"/>
    </row>
    <row r="11" spans="1:9" x14ac:dyDescent="0.25">
      <c r="A11" s="39">
        <v>8</v>
      </c>
      <c r="B11" s="36" t="s">
        <v>162</v>
      </c>
      <c r="C11" s="48" t="s">
        <v>150</v>
      </c>
      <c r="D11" s="49">
        <v>98</v>
      </c>
      <c r="E11" s="49">
        <v>111</v>
      </c>
      <c r="F11" s="49">
        <v>72</v>
      </c>
      <c r="G11" s="49">
        <v>89</v>
      </c>
      <c r="H11" s="165">
        <v>370</v>
      </c>
      <c r="I11" s="302"/>
    </row>
    <row r="12" spans="1:9" ht="15.75" thickBot="1" x14ac:dyDescent="0.3">
      <c r="A12" s="40">
        <v>9</v>
      </c>
      <c r="B12" s="52" t="s">
        <v>162</v>
      </c>
      <c r="C12" s="53" t="s">
        <v>151</v>
      </c>
      <c r="D12" s="54">
        <v>232</v>
      </c>
      <c r="E12" s="54">
        <v>256</v>
      </c>
      <c r="F12" s="54">
        <v>239</v>
      </c>
      <c r="G12" s="54">
        <v>178</v>
      </c>
      <c r="H12" s="166">
        <v>905</v>
      </c>
      <c r="I12" s="302"/>
    </row>
    <row r="13" spans="1:9" x14ac:dyDescent="0.25">
      <c r="A13" s="45">
        <v>1</v>
      </c>
      <c r="B13" s="46" t="s">
        <v>163</v>
      </c>
      <c r="C13" s="46" t="s">
        <v>164</v>
      </c>
      <c r="D13" s="47">
        <v>39</v>
      </c>
      <c r="E13" s="47">
        <v>32</v>
      </c>
      <c r="F13" s="47">
        <v>15</v>
      </c>
      <c r="G13" s="47">
        <v>17</v>
      </c>
      <c r="H13" s="167">
        <v>103</v>
      </c>
      <c r="I13" s="302" t="s">
        <v>306</v>
      </c>
    </row>
    <row r="14" spans="1:9" x14ac:dyDescent="0.25">
      <c r="A14" s="39">
        <v>2</v>
      </c>
      <c r="B14" s="34" t="s">
        <v>163</v>
      </c>
      <c r="C14" s="34" t="s">
        <v>165</v>
      </c>
      <c r="D14" s="35">
        <v>23</v>
      </c>
      <c r="E14" s="35">
        <v>28</v>
      </c>
      <c r="F14" s="35">
        <v>14</v>
      </c>
      <c r="G14" s="35">
        <v>16</v>
      </c>
      <c r="H14" s="164">
        <v>81</v>
      </c>
      <c r="I14" s="302"/>
    </row>
    <row r="15" spans="1:9" x14ac:dyDescent="0.25">
      <c r="A15" s="39">
        <v>3</v>
      </c>
      <c r="B15" s="34" t="s">
        <v>163</v>
      </c>
      <c r="C15" s="34" t="s">
        <v>166</v>
      </c>
      <c r="D15" s="35">
        <v>20</v>
      </c>
      <c r="E15" s="35">
        <v>21</v>
      </c>
      <c r="F15" s="35">
        <v>12</v>
      </c>
      <c r="G15" s="35">
        <v>13</v>
      </c>
      <c r="H15" s="164">
        <v>66</v>
      </c>
      <c r="I15" s="302"/>
    </row>
    <row r="16" spans="1:9" x14ac:dyDescent="0.25">
      <c r="A16" s="39">
        <v>4</v>
      </c>
      <c r="B16" s="34" t="s">
        <v>163</v>
      </c>
      <c r="C16" s="34" t="s">
        <v>167</v>
      </c>
      <c r="D16" s="35">
        <v>23</v>
      </c>
      <c r="E16" s="35">
        <v>25</v>
      </c>
      <c r="F16" s="35">
        <v>12</v>
      </c>
      <c r="G16" s="35">
        <v>18</v>
      </c>
      <c r="H16" s="164">
        <v>78</v>
      </c>
      <c r="I16" s="302"/>
    </row>
    <row r="17" spans="1:9" x14ac:dyDescent="0.25">
      <c r="A17" s="39">
        <v>5</v>
      </c>
      <c r="B17" s="36" t="s">
        <v>163</v>
      </c>
      <c r="C17" s="36" t="s">
        <v>168</v>
      </c>
      <c r="D17" s="37">
        <v>72</v>
      </c>
      <c r="E17" s="37">
        <v>65</v>
      </c>
      <c r="F17" s="37">
        <v>16</v>
      </c>
      <c r="G17" s="37">
        <v>24</v>
      </c>
      <c r="H17" s="163">
        <v>177</v>
      </c>
      <c r="I17" s="302"/>
    </row>
    <row r="18" spans="1:9" x14ac:dyDescent="0.25">
      <c r="A18" s="39">
        <v>6</v>
      </c>
      <c r="B18" s="34" t="s">
        <v>163</v>
      </c>
      <c r="C18" s="34" t="s">
        <v>169</v>
      </c>
      <c r="D18" s="35">
        <v>37</v>
      </c>
      <c r="E18" s="35">
        <v>50</v>
      </c>
      <c r="F18" s="35">
        <v>24</v>
      </c>
      <c r="G18" s="35">
        <v>28</v>
      </c>
      <c r="H18" s="164">
        <v>139</v>
      </c>
      <c r="I18" s="302"/>
    </row>
    <row r="19" spans="1:9" x14ac:dyDescent="0.25">
      <c r="A19" s="39">
        <v>7</v>
      </c>
      <c r="B19" s="34" t="s">
        <v>163</v>
      </c>
      <c r="C19" s="34" t="s">
        <v>170</v>
      </c>
      <c r="D19" s="35">
        <v>81</v>
      </c>
      <c r="E19" s="35">
        <v>56</v>
      </c>
      <c r="F19" s="35">
        <v>30</v>
      </c>
      <c r="G19" s="35">
        <v>33</v>
      </c>
      <c r="H19" s="164">
        <v>200</v>
      </c>
      <c r="I19" s="302"/>
    </row>
    <row r="20" spans="1:9" ht="15.75" thickBot="1" x14ac:dyDescent="0.3">
      <c r="A20" s="40">
        <v>8</v>
      </c>
      <c r="B20" s="41" t="s">
        <v>163</v>
      </c>
      <c r="C20" s="41" t="s">
        <v>171</v>
      </c>
      <c r="D20" s="42">
        <v>48</v>
      </c>
      <c r="E20" s="42">
        <v>55</v>
      </c>
      <c r="F20" s="42">
        <v>24</v>
      </c>
      <c r="G20" s="42">
        <v>29</v>
      </c>
      <c r="H20" s="168">
        <v>156</v>
      </c>
      <c r="I20" s="302"/>
    </row>
    <row r="21" spans="1:9" ht="15.75" thickBot="1" x14ac:dyDescent="0.3">
      <c r="B21" s="299" t="s">
        <v>172</v>
      </c>
      <c r="C21" s="300"/>
      <c r="D21" s="300"/>
      <c r="E21" s="300"/>
      <c r="F21" s="300"/>
      <c r="G21" s="301"/>
      <c r="H21" s="21">
        <v>7165</v>
      </c>
    </row>
    <row r="22" spans="1:9" ht="15.75" thickBot="1" x14ac:dyDescent="0.3">
      <c r="B22" s="293" t="s">
        <v>173</v>
      </c>
      <c r="C22" s="294"/>
      <c r="D22" s="294"/>
      <c r="E22" s="294"/>
      <c r="F22" s="294"/>
      <c r="G22" s="295"/>
      <c r="H22" s="22">
        <v>1000</v>
      </c>
    </row>
    <row r="23" spans="1:9" ht="15.75" thickBot="1" x14ac:dyDescent="0.3">
      <c r="B23" s="293" t="s">
        <v>161</v>
      </c>
      <c r="C23" s="294"/>
      <c r="D23" s="294"/>
      <c r="E23" s="294"/>
      <c r="F23" s="294"/>
      <c r="G23" s="295"/>
      <c r="H23" s="22">
        <v>8165</v>
      </c>
    </row>
  </sheetData>
  <mergeCells count="6">
    <mergeCell ref="B23:G23"/>
    <mergeCell ref="B2:H2"/>
    <mergeCell ref="B21:G21"/>
    <mergeCell ref="B22:G22"/>
    <mergeCell ref="I4:I12"/>
    <mergeCell ref="I13:I2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FYS xmlns="eb564b2f-ec9b-47fb-95f3-3f90382a9e5c">Escriba la opción nº 1</FY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9633B945605F448B444FDB19CF3726" ma:contentTypeVersion="11" ma:contentTypeDescription="Crear nuevo documento." ma:contentTypeScope="" ma:versionID="e4406f2a924d2a5b7aadb433770b40cb">
  <xsd:schema xmlns:xsd="http://www.w3.org/2001/XMLSchema" xmlns:xs="http://www.w3.org/2001/XMLSchema" xmlns:p="http://schemas.microsoft.com/office/2006/metadata/properties" xmlns:ns3="eb564b2f-ec9b-47fb-95f3-3f90382a9e5c" xmlns:ns4="97e42a4f-707d-44da-ada4-647f993b2a55" targetNamespace="http://schemas.microsoft.com/office/2006/metadata/properties" ma:root="true" ma:fieldsID="32e7d8947f7e8aa13a9147369bcf562a" ns3:_="" ns4:_="">
    <xsd:import namespace="eb564b2f-ec9b-47fb-95f3-3f90382a9e5c"/>
    <xsd:import namespace="97e42a4f-707d-44da-ada4-647f993b2a55"/>
    <xsd:element name="properties">
      <xsd:complexType>
        <xsd:sequence>
          <xsd:element name="documentManagement">
            <xsd:complexType>
              <xsd:all>
                <xsd:element ref="ns3:FYS"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564b2f-ec9b-47fb-95f3-3f90382a9e5c" elementFormDefault="qualified">
    <xsd:import namespace="http://schemas.microsoft.com/office/2006/documentManagement/types"/>
    <xsd:import namespace="http://schemas.microsoft.com/office/infopath/2007/PartnerControls"/>
    <xsd:element name="FYS" ma:index="9" nillable="true" ma:displayName="FYS" ma:default="Escriba la opción nº 1" ma:format="Dropdown" ma:internalName="FYS">
      <xsd:simpleType>
        <xsd:restriction base="dms:Choice">
          <xsd:enumeration value="Escriba la opción nº 1"/>
          <xsd:enumeration value="Escriba la opción nº 2"/>
          <xsd:enumeration value="Escriba la opción nº 3"/>
        </xsd:restriction>
      </xsd:simpleType>
    </xsd:element>
  </xsd:schema>
  <xsd:schema xmlns:xsd="http://www.w3.org/2001/XMLSchema" xmlns:xs="http://www.w3.org/2001/XMLSchema" xmlns:dms="http://schemas.microsoft.com/office/2006/documentManagement/types" xmlns:pc="http://schemas.microsoft.com/office/infopath/2007/PartnerControls" targetNamespace="97e42a4f-707d-44da-ada4-647f993b2a5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ma:index="8" ma:displayName="Categoría"/>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14D97A-D5E9-4163-8191-0B2B0C6F4D0F}">
  <ds:schemaRefs>
    <ds:schemaRef ds:uri="http://purl.org/dc/terms/"/>
    <ds:schemaRef ds:uri="http://purl.org/dc/elements/1.1/"/>
    <ds:schemaRef ds:uri="http://schemas.microsoft.com/office/2006/documentManagement/types"/>
    <ds:schemaRef ds:uri="http://schemas.microsoft.com/office/2006/metadata/properties"/>
    <ds:schemaRef ds:uri="eb564b2f-ec9b-47fb-95f3-3f90382a9e5c"/>
    <ds:schemaRef ds:uri="http://schemas.openxmlformats.org/package/2006/metadata/core-properties"/>
    <ds:schemaRef ds:uri="97e42a4f-707d-44da-ada4-647f993b2a55"/>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EB8AD8C1-4141-43DD-B38B-9D60A74B45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564b2f-ec9b-47fb-95f3-3f90382a9e5c"/>
    <ds:schemaRef ds:uri="97e42a4f-707d-44da-ada4-647f993b2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4D4A26-FF16-4444-B468-4B847607DF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Marco Lógico</vt:lpstr>
      <vt:lpstr>Marco Lógico Actividades</vt:lpstr>
      <vt:lpstr>Indicadores Ecuador</vt:lpstr>
      <vt:lpstr>Comunidades</vt:lpstr>
      <vt:lpstr>'Marco Lógico'!_ftnref1</vt:lpstr>
      <vt:lpstr>'Marco Lógico Actividades'!_ftnref2</vt:lpstr>
      <vt:lpstr>'Marco Lógico Actividades'!_ftnref3</vt:lpstr>
      <vt:lpstr>'Marco Lógico Actividades'!_ftnref4</vt:lpstr>
      <vt:lpstr>'Marco Lógico Actividades'!_ftnref5</vt:lpstr>
      <vt:lpstr>'Marco Lógico Actividades'!_ftnref6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Patricio Tobar</dc:creator>
  <cp:keywords/>
  <dc:description/>
  <cp:lastModifiedBy>Fernando Gaon</cp:lastModifiedBy>
  <cp:revision/>
  <cp:lastPrinted>2021-07-01T10:26:56Z</cp:lastPrinted>
  <dcterms:created xsi:type="dcterms:W3CDTF">2021-02-16T18:36:15Z</dcterms:created>
  <dcterms:modified xsi:type="dcterms:W3CDTF">2024-04-24T17:08:44Z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0x0101002F9633B945605F448B444FDB19CF3726</vt:lpwstr>
  </property>
</Properties>
</file>